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78264C64-2EB7-4C42-B7CE-01F955014EE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мк5" sheetId="21" r:id="rId1"/>
    <sheet name="Домановский" sheetId="10" r:id="rId2"/>
    <sheet name="ПРУЖАНСКИЙ ЛЕСХОЗ" sheetId="12" r:id="rId3"/>
    <sheet name="ип савицкий" sheetId="23" r:id="rId4"/>
    <sheet name="ип новорай" sheetId="18" r:id="rId5"/>
    <sheet name="ип деревян.экспозиции" sheetId="14" r:id="rId6"/>
    <sheet name="ТНП столин" sheetId="17" r:id="rId7"/>
    <sheet name="ТНП-полесский" sheetId="8" r:id="rId8"/>
    <sheet name="Белтиз" sheetId="13" r:id="rId9"/>
    <sheet name="ТНП-лесхозы Бр.ПЛХО" sheetId="3" r:id="rId10"/>
    <sheet name="ПОБОЧКА (2)" sheetId="15" r:id="rId11"/>
    <sheet name="МЕД" sheetId="24" r:id="rId12"/>
    <sheet name="ПОБОЧКА" sheetId="11" r:id="rId13"/>
    <sheet name="дрова колотые" sheetId="25" r:id="rId14"/>
    <sheet name="КОЛОДКА" sheetId="20" r:id="rId15"/>
    <sheet name="спил дерева" sheetId="19" r:id="rId16"/>
    <sheet name="питомник пинск (2)" sheetId="16" r:id="rId17"/>
    <sheet name="питомник пинск" sheetId="7" r:id="rId18"/>
  </sheets>
  <definedNames>
    <definedName name="_xlnm._FilterDatabase" localSheetId="8" hidden="1">Белтиз!$B$11:$L$29</definedName>
    <definedName name="_xlnm._FilterDatabase" localSheetId="1" hidden="1">Домановский!$A$11:$K$12</definedName>
    <definedName name="_xlnm._FilterDatabase" localSheetId="13" hidden="1">'дрова колотые'!$A$11:$G$12</definedName>
    <definedName name="_xlnm._FilterDatabase" localSheetId="5" hidden="1">'ип деревян.экспозиции'!$A$11:$K$17</definedName>
    <definedName name="_xlnm._FilterDatabase" localSheetId="4" hidden="1">'ип новорай'!$A$11:$K$17</definedName>
    <definedName name="_xlnm._FilterDatabase" localSheetId="3" hidden="1">'ип савицкий'!$A$11:$K$12</definedName>
    <definedName name="_xlnm._FilterDatabase" localSheetId="14" hidden="1">КОЛОДКА!$A$11:$G$12</definedName>
    <definedName name="_xlnm._FilterDatabase" localSheetId="17" hidden="1">'питомник пинск'!$A$11:$I$56</definedName>
    <definedName name="_xlnm._FilterDatabase" localSheetId="16" hidden="1">'питомник пинск (2)'!$A$11:$I$13</definedName>
    <definedName name="_xlnm._FilterDatabase" localSheetId="0" hidden="1">пмк5!$A$11:$K$12</definedName>
    <definedName name="_xlnm._FilterDatabase" localSheetId="2" hidden="1">'ПРУЖАНСКИЙ ЛЕСХОЗ'!$A$11:$K$16</definedName>
    <definedName name="_xlnm._FilterDatabase" localSheetId="15" hidden="1">'спил дерева'!$A$11:$G$13</definedName>
    <definedName name="_xlnm._FilterDatabase" localSheetId="6" hidden="1">'ТНП столин'!$A$11:$K$17</definedName>
    <definedName name="_xlnm._FilterDatabase" localSheetId="9" hidden="1">'ТНП-лесхозы Бр.ПЛХО'!$A$11:$K$29</definedName>
    <definedName name="_xlnm._FilterDatabase" localSheetId="7" hidden="1">'ТНП-полесский'!$A$11:$K$17</definedName>
    <definedName name="_xlnm.Print_Titles" localSheetId="8">Белтиз!$11:$11</definedName>
    <definedName name="_xlnm.Print_Titles" localSheetId="1">Домановский!$11:$11</definedName>
    <definedName name="_xlnm.Print_Titles" localSheetId="5">'ип деревян.экспозиции'!$11:$11</definedName>
    <definedName name="_xlnm.Print_Titles" localSheetId="4">'ип новорай'!$11:$11</definedName>
    <definedName name="_xlnm.Print_Titles" localSheetId="3">'ип савицкий'!$11:$11</definedName>
    <definedName name="_xlnm.Print_Titles" localSheetId="0">пмк5!$11:$11</definedName>
    <definedName name="_xlnm.Print_Titles" localSheetId="2">'ПРУЖАНСКИЙ ЛЕСХОЗ'!$11:$11</definedName>
    <definedName name="_xlnm.Print_Titles" localSheetId="6">'ТНП столин'!$11:$11</definedName>
    <definedName name="_xlnm.Print_Titles" localSheetId="9">'ТНП-лесхозы Бр.ПЛХО'!$11:$11</definedName>
    <definedName name="_xlnm.Print_Titles" localSheetId="7">'ТНП-полесский'!$11:$11</definedName>
    <definedName name="_xlnm.Print_Area" localSheetId="8">Белтиз!$B$1:$L$103</definedName>
    <definedName name="_xlnm.Print_Area" localSheetId="1">Домановский!$A$1:$K$17</definedName>
    <definedName name="_xlnm.Print_Area" localSheetId="13">'дрова колотые'!$A$1:$G$16</definedName>
    <definedName name="_xlnm.Print_Area" localSheetId="5">'ип деревян.экспозиции'!$A$1:$K$27</definedName>
    <definedName name="_xlnm.Print_Area" localSheetId="4">'ип новорай'!$A$1:$K$18</definedName>
    <definedName name="_xlnm.Print_Area" localSheetId="3">'ип савицкий'!$A$1:$K$13</definedName>
    <definedName name="_xlnm.Print_Area" localSheetId="14">КОЛОДКА!$A$1:$G$16</definedName>
    <definedName name="_xlnm.Print_Area" localSheetId="0">пмк5!$A$1:$K$37</definedName>
    <definedName name="_xlnm.Print_Area" localSheetId="2">'ПРУЖАНСКИЙ ЛЕСХОЗ'!$A$1:$K$23</definedName>
    <definedName name="_xlnm.Print_Area" localSheetId="15">'спил дерева'!$A$1:$G$23</definedName>
    <definedName name="_xlnm.Print_Area" localSheetId="6">'ТНП столин'!$A$1:$K$19</definedName>
    <definedName name="_xlnm.Print_Area" localSheetId="9">'ТНП-лесхозы Бр.ПЛХО'!$A$1:$K$31</definedName>
    <definedName name="_xlnm.Print_Area" localSheetId="7">'ТНП-полесский'!$A$1:$K$19</definedName>
  </definedNames>
  <calcPr calcId="191029"/>
</workbook>
</file>

<file path=xl/calcChain.xml><?xml version="1.0" encoding="utf-8"?>
<calcChain xmlns="http://schemas.openxmlformats.org/spreadsheetml/2006/main">
  <c r="G12" i="25" l="1"/>
  <c r="T18" i="24"/>
  <c r="S18" i="24"/>
  <c r="R18" i="24"/>
  <c r="S17" i="24"/>
  <c r="T17" i="24" s="1"/>
  <c r="S16" i="24"/>
  <c r="T16" i="24" s="1"/>
  <c r="S15" i="24"/>
  <c r="T15" i="24" s="1"/>
  <c r="I18" i="24"/>
  <c r="H18" i="24"/>
  <c r="G18" i="24"/>
  <c r="H17" i="24"/>
  <c r="I17" i="24" s="1"/>
  <c r="H16" i="24"/>
  <c r="I16" i="24" s="1"/>
  <c r="H15" i="24"/>
  <c r="I15" i="24" s="1"/>
  <c r="I12" i="23"/>
  <c r="I29" i="21"/>
  <c r="I28" i="21"/>
  <c r="I27" i="21"/>
  <c r="J27" i="21" s="1"/>
  <c r="I26" i="21"/>
  <c r="J26" i="21" s="1"/>
  <c r="I25" i="21"/>
  <c r="I24" i="21"/>
  <c r="J24" i="21" s="1"/>
  <c r="K24" i="21" s="1"/>
  <c r="I23" i="21"/>
  <c r="I22" i="21"/>
  <c r="J22" i="21" s="1"/>
  <c r="K22" i="21" s="1"/>
  <c r="I21" i="21"/>
  <c r="I20" i="21"/>
  <c r="I19" i="21"/>
  <c r="I18" i="21"/>
  <c r="I17" i="21"/>
  <c r="J17" i="21" s="1"/>
  <c r="I16" i="21"/>
  <c r="J16" i="21" s="1"/>
  <c r="K16" i="21" s="1"/>
  <c r="I15" i="21"/>
  <c r="I14" i="21"/>
  <c r="J14" i="21" s="1"/>
  <c r="I13" i="21"/>
  <c r="I12" i="21"/>
  <c r="F12" i="20"/>
  <c r="G12" i="20" s="1"/>
  <c r="E18" i="19"/>
  <c r="E17" i="19"/>
  <c r="E16" i="19"/>
  <c r="E15" i="19"/>
  <c r="J12" i="23" l="1"/>
  <c r="K12" i="23" s="1"/>
  <c r="K27" i="21"/>
  <c r="J19" i="21"/>
  <c r="K19" i="21" s="1"/>
  <c r="K14" i="21"/>
  <c r="J20" i="21"/>
  <c r="K20" i="21" s="1"/>
  <c r="J28" i="21"/>
  <c r="K28" i="21" s="1"/>
  <c r="K17" i="21"/>
  <c r="J18" i="21"/>
  <c r="K18" i="21" s="1"/>
  <c r="J25" i="21"/>
  <c r="K25" i="21" s="1"/>
  <c r="J15" i="21"/>
  <c r="K15" i="21" s="1"/>
  <c r="J23" i="21"/>
  <c r="K23" i="21" s="1"/>
  <c r="J21" i="21"/>
  <c r="K21" i="21" s="1"/>
  <c r="K26" i="21"/>
  <c r="J29" i="21"/>
  <c r="K29" i="21" s="1"/>
  <c r="J12" i="21"/>
  <c r="K12" i="21" s="1"/>
  <c r="J13" i="21"/>
  <c r="K13" i="21" s="1"/>
  <c r="E14" i="19"/>
  <c r="F14" i="19" s="1"/>
  <c r="E13" i="19"/>
  <c r="F13" i="19" s="1"/>
  <c r="G13" i="19" s="1"/>
  <c r="F18" i="19"/>
  <c r="G18" i="19" s="1"/>
  <c r="F17" i="19"/>
  <c r="G17" i="19" s="1"/>
  <c r="F16" i="19"/>
  <c r="G16" i="19" s="1"/>
  <c r="F15" i="19"/>
  <c r="G15" i="19" s="1"/>
  <c r="G12" i="19"/>
  <c r="F12" i="19"/>
  <c r="G14" i="19" l="1"/>
  <c r="I17" i="18"/>
  <c r="I16" i="18"/>
  <c r="I15" i="18"/>
  <c r="J15" i="18" s="1"/>
  <c r="K15" i="18" s="1"/>
  <c r="I14" i="18"/>
  <c r="J14" i="18" s="1"/>
  <c r="K14" i="18" s="1"/>
  <c r="I13" i="18"/>
  <c r="J13" i="18" s="1"/>
  <c r="I12" i="18"/>
  <c r="J12" i="18" s="1"/>
  <c r="K12" i="18" s="1"/>
  <c r="I17" i="17"/>
  <c r="I16" i="17"/>
  <c r="J16" i="17" s="1"/>
  <c r="K16" i="17" s="1"/>
  <c r="I15" i="17"/>
  <c r="J15" i="17" s="1"/>
  <c r="I14" i="17"/>
  <c r="I13" i="17"/>
  <c r="I12" i="17"/>
  <c r="G12" i="16"/>
  <c r="H16" i="15"/>
  <c r="I16" i="15" s="1"/>
  <c r="H15" i="15"/>
  <c r="I15" i="15" s="1"/>
  <c r="H19" i="11"/>
  <c r="I19" i="11" s="1"/>
  <c r="H18" i="11"/>
  <c r="I18" i="11"/>
  <c r="I22" i="14"/>
  <c r="I26" i="14"/>
  <c r="I25" i="14"/>
  <c r="I24" i="14"/>
  <c r="J24" i="14" s="1"/>
  <c r="K24" i="14" s="1"/>
  <c r="I23" i="14"/>
  <c r="J23" i="14" s="1"/>
  <c r="K23" i="14" s="1"/>
  <c r="I21" i="14"/>
  <c r="J21" i="14" s="1"/>
  <c r="I20" i="14"/>
  <c r="I19" i="14"/>
  <c r="J19" i="14" s="1"/>
  <c r="K19" i="14" s="1"/>
  <c r="I18" i="14"/>
  <c r="J18" i="14" s="1"/>
  <c r="K18" i="14" s="1"/>
  <c r="I17" i="14"/>
  <c r="I16" i="14"/>
  <c r="I15" i="14"/>
  <c r="I14" i="14"/>
  <c r="I13" i="14"/>
  <c r="I12" i="14"/>
  <c r="I13" i="10"/>
  <c r="J13" i="10" s="1"/>
  <c r="K13" i="10" s="1"/>
  <c r="H17" i="11"/>
  <c r="I17" i="11" s="1"/>
  <c r="H16" i="11"/>
  <c r="I16" i="11" s="1"/>
  <c r="H15" i="11"/>
  <c r="I15" i="11" s="1"/>
  <c r="K13" i="18" l="1"/>
  <c r="J16" i="18"/>
  <c r="K16" i="18" s="1"/>
  <c r="J17" i="18"/>
  <c r="K17" i="18" s="1"/>
  <c r="J14" i="17"/>
  <c r="K14" i="17" s="1"/>
  <c r="J12" i="17"/>
  <c r="K12" i="17" s="1"/>
  <c r="K15" i="17"/>
  <c r="J13" i="17"/>
  <c r="K13" i="17" s="1"/>
  <c r="J17" i="17"/>
  <c r="K17" i="17" s="1"/>
  <c r="H12" i="16"/>
  <c r="I12" i="16" s="1"/>
  <c r="J22" i="14"/>
  <c r="K22" i="14" s="1"/>
  <c r="J25" i="14"/>
  <c r="K25" i="14" s="1"/>
  <c r="J26" i="14"/>
  <c r="K26" i="14" s="1"/>
  <c r="K21" i="14"/>
  <c r="J20" i="14"/>
  <c r="K20" i="14" s="1"/>
  <c r="J12" i="14"/>
  <c r="K12" i="14" s="1"/>
  <c r="J15" i="14"/>
  <c r="K15" i="14" s="1"/>
  <c r="J13" i="14"/>
  <c r="K13" i="14" s="1"/>
  <c r="J16" i="14"/>
  <c r="K16" i="14" s="1"/>
  <c r="J14" i="14"/>
  <c r="K14" i="14" s="1"/>
  <c r="J17" i="14"/>
  <c r="K17" i="14" s="1"/>
  <c r="J100" i="13"/>
  <c r="K100" i="13" s="1"/>
  <c r="J99" i="13"/>
  <c r="J98" i="13"/>
  <c r="K97" i="13"/>
  <c r="J97" i="13"/>
  <c r="J96" i="13"/>
  <c r="J95" i="13"/>
  <c r="J94" i="13"/>
  <c r="K94" i="13" s="1"/>
  <c r="L94" i="13" s="1"/>
  <c r="J93" i="13"/>
  <c r="J92" i="13"/>
  <c r="J91" i="13"/>
  <c r="J90" i="13"/>
  <c r="J89" i="13"/>
  <c r="K89" i="13" s="1"/>
  <c r="L89" i="13" s="1"/>
  <c r="J88" i="13"/>
  <c r="K88" i="13" s="1"/>
  <c r="L88" i="13" s="1"/>
  <c r="J87" i="13"/>
  <c r="J86" i="13"/>
  <c r="J85" i="13"/>
  <c r="K85" i="13" s="1"/>
  <c r="L85" i="13" s="1"/>
  <c r="J84" i="13"/>
  <c r="K84" i="13" s="1"/>
  <c r="L84" i="13" s="1"/>
  <c r="J83" i="13"/>
  <c r="J82" i="13"/>
  <c r="J81" i="13"/>
  <c r="J80" i="13"/>
  <c r="K80" i="13" s="1"/>
  <c r="L80" i="13" s="1"/>
  <c r="J79" i="13"/>
  <c r="J78" i="13"/>
  <c r="J77" i="13"/>
  <c r="K77" i="13" s="1"/>
  <c r="L77" i="13" s="1"/>
  <c r="J76" i="13"/>
  <c r="K76" i="13" s="1"/>
  <c r="L76" i="13" s="1"/>
  <c r="J75" i="13"/>
  <c r="J74" i="13"/>
  <c r="J73" i="13"/>
  <c r="K73" i="13" s="1"/>
  <c r="L73" i="13" s="1"/>
  <c r="J72" i="13"/>
  <c r="K72" i="13" s="1"/>
  <c r="L72" i="13" s="1"/>
  <c r="J71" i="13"/>
  <c r="J70" i="13"/>
  <c r="J69" i="13"/>
  <c r="K69" i="13" s="1"/>
  <c r="L69" i="13" s="1"/>
  <c r="J68" i="13"/>
  <c r="K68" i="13" s="1"/>
  <c r="L68" i="13" s="1"/>
  <c r="J67" i="13"/>
  <c r="J66" i="13"/>
  <c r="J65" i="13"/>
  <c r="K65" i="13" s="1"/>
  <c r="L65" i="13" s="1"/>
  <c r="J64" i="13"/>
  <c r="K64" i="13" s="1"/>
  <c r="L64" i="13" s="1"/>
  <c r="J63" i="13"/>
  <c r="J62" i="13"/>
  <c r="J61" i="13"/>
  <c r="K61" i="13" s="1"/>
  <c r="L61" i="13" s="1"/>
  <c r="J60" i="13"/>
  <c r="K60" i="13" s="1"/>
  <c r="L60" i="13" s="1"/>
  <c r="J59" i="13"/>
  <c r="J58" i="13"/>
  <c r="J57" i="13"/>
  <c r="K57" i="13" s="1"/>
  <c r="L57" i="13" s="1"/>
  <c r="J56" i="13"/>
  <c r="K56" i="13" s="1"/>
  <c r="L56" i="13" s="1"/>
  <c r="J55" i="13"/>
  <c r="J54" i="13"/>
  <c r="J53" i="13"/>
  <c r="K53" i="13" s="1"/>
  <c r="L53" i="13" s="1"/>
  <c r="J52" i="13"/>
  <c r="K52" i="13" s="1"/>
  <c r="L52" i="13" s="1"/>
  <c r="J51" i="13"/>
  <c r="J50" i="13"/>
  <c r="J49" i="13"/>
  <c r="K49" i="13" s="1"/>
  <c r="L49" i="13" s="1"/>
  <c r="J48" i="13"/>
  <c r="K48" i="13" s="1"/>
  <c r="L48" i="13" s="1"/>
  <c r="J47" i="13"/>
  <c r="J46" i="13"/>
  <c r="J45" i="13"/>
  <c r="K45" i="13" s="1"/>
  <c r="L45" i="13" s="1"/>
  <c r="J44" i="13"/>
  <c r="K44" i="13" s="1"/>
  <c r="L44" i="13" s="1"/>
  <c r="J43" i="13"/>
  <c r="J42" i="13"/>
  <c r="J41" i="13"/>
  <c r="K41" i="13" s="1"/>
  <c r="L41" i="13" s="1"/>
  <c r="J40" i="13"/>
  <c r="K40" i="13" s="1"/>
  <c r="L40" i="13" s="1"/>
  <c r="J39" i="13"/>
  <c r="K39" i="13" s="1"/>
  <c r="J38" i="13"/>
  <c r="J37" i="13"/>
  <c r="K37" i="13" s="1"/>
  <c r="L37" i="13" s="1"/>
  <c r="J36" i="13"/>
  <c r="K36" i="13" s="1"/>
  <c r="L36" i="13" s="1"/>
  <c r="J35" i="13"/>
  <c r="J34" i="13"/>
  <c r="J33" i="13"/>
  <c r="K33" i="13" s="1"/>
  <c r="L33" i="13" s="1"/>
  <c r="J32" i="13"/>
  <c r="K32" i="13" s="1"/>
  <c r="L32" i="13" s="1"/>
  <c r="J31" i="13"/>
  <c r="J30" i="13"/>
  <c r="J29" i="13"/>
  <c r="K29" i="13" s="1"/>
  <c r="L29" i="13" s="1"/>
  <c r="J28" i="13"/>
  <c r="J27" i="13"/>
  <c r="J26" i="13"/>
  <c r="J25" i="13"/>
  <c r="K25" i="13" s="1"/>
  <c r="L25" i="13" s="1"/>
  <c r="J24" i="13"/>
  <c r="J23" i="13"/>
  <c r="K23" i="13" s="1"/>
  <c r="J22" i="13"/>
  <c r="J21" i="13"/>
  <c r="J20" i="13"/>
  <c r="J19" i="13"/>
  <c r="J18" i="13"/>
  <c r="J17" i="13"/>
  <c r="K17" i="13" s="1"/>
  <c r="L17" i="13" s="1"/>
  <c r="J16" i="13"/>
  <c r="K16" i="13" s="1"/>
  <c r="L16" i="13" s="1"/>
  <c r="J15" i="13"/>
  <c r="K15" i="13" s="1"/>
  <c r="J14" i="13"/>
  <c r="J13" i="13"/>
  <c r="J12" i="13"/>
  <c r="I20" i="12"/>
  <c r="J20" i="12" s="1"/>
  <c r="K20" i="12" s="1"/>
  <c r="I19" i="12"/>
  <c r="I18" i="12"/>
  <c r="I17" i="12"/>
  <c r="I16" i="12"/>
  <c r="I15" i="12"/>
  <c r="J15" i="12" s="1"/>
  <c r="K15" i="12" s="1"/>
  <c r="I14" i="12"/>
  <c r="I13" i="12"/>
  <c r="I12" i="12"/>
  <c r="G53" i="7"/>
  <c r="H53" i="7" s="1"/>
  <c r="I53" i="7" s="1"/>
  <c r="I12" i="10"/>
  <c r="L97" i="13" l="1"/>
  <c r="L100" i="13"/>
  <c r="K92" i="13"/>
  <c r="L92" i="13" s="1"/>
  <c r="K91" i="13"/>
  <c r="L91" i="13" s="1"/>
  <c r="K87" i="13"/>
  <c r="L87" i="13" s="1"/>
  <c r="K95" i="13"/>
  <c r="L95" i="13" s="1"/>
  <c r="K90" i="13"/>
  <c r="L90" i="13" s="1"/>
  <c r="K98" i="13"/>
  <c r="L98" i="13" s="1"/>
  <c r="K93" i="13"/>
  <c r="L93" i="13" s="1"/>
  <c r="K96" i="13"/>
  <c r="L96" i="13" s="1"/>
  <c r="K99" i="13"/>
  <c r="L99" i="13" s="1"/>
  <c r="K81" i="13"/>
  <c r="L81" i="13" s="1"/>
  <c r="K47" i="13"/>
  <c r="L47" i="13" s="1"/>
  <c r="K55" i="13"/>
  <c r="L55" i="13" s="1"/>
  <c r="K63" i="13"/>
  <c r="L63" i="13" s="1"/>
  <c r="K71" i="13"/>
  <c r="L71" i="13" s="1"/>
  <c r="K79" i="13"/>
  <c r="L79" i="13" s="1"/>
  <c r="K34" i="13"/>
  <c r="L34" i="13" s="1"/>
  <c r="L39" i="13"/>
  <c r="K50" i="13"/>
  <c r="L50" i="13" s="1"/>
  <c r="K58" i="13"/>
  <c r="L58" i="13" s="1"/>
  <c r="K66" i="13"/>
  <c r="L66" i="13" s="1"/>
  <c r="K74" i="13"/>
  <c r="L74" i="13" s="1"/>
  <c r="K82" i="13"/>
  <c r="L82" i="13" s="1"/>
  <c r="K31" i="13"/>
  <c r="L31" i="13" s="1"/>
  <c r="K42" i="13"/>
  <c r="L42" i="13" s="1"/>
  <c r="K35" i="13"/>
  <c r="L35" i="13" s="1"/>
  <c r="K43" i="13"/>
  <c r="L43" i="13" s="1"/>
  <c r="K51" i="13"/>
  <c r="L51" i="13" s="1"/>
  <c r="K59" i="13"/>
  <c r="L59" i="13" s="1"/>
  <c r="K67" i="13"/>
  <c r="L67" i="13" s="1"/>
  <c r="K75" i="13"/>
  <c r="L75" i="13" s="1"/>
  <c r="K83" i="13"/>
  <c r="L83" i="13" s="1"/>
  <c r="K38" i="13"/>
  <c r="L38" i="13" s="1"/>
  <c r="K46" i="13"/>
  <c r="L46" i="13" s="1"/>
  <c r="K54" i="13"/>
  <c r="L54" i="13" s="1"/>
  <c r="K62" i="13"/>
  <c r="L62" i="13" s="1"/>
  <c r="K70" i="13"/>
  <c r="L70" i="13" s="1"/>
  <c r="K78" i="13"/>
  <c r="L78" i="13" s="1"/>
  <c r="K86" i="13"/>
  <c r="L86" i="13" s="1"/>
  <c r="K30" i="13"/>
  <c r="L30" i="13" s="1"/>
  <c r="K21" i="13"/>
  <c r="L21" i="13" s="1"/>
  <c r="K13" i="13"/>
  <c r="L13" i="13" s="1"/>
  <c r="K19" i="13"/>
  <c r="L19" i="13" s="1"/>
  <c r="K24" i="13"/>
  <c r="L24" i="13" s="1"/>
  <c r="L28" i="13"/>
  <c r="K27" i="13"/>
  <c r="L27" i="13" s="1"/>
  <c r="K14" i="13"/>
  <c r="L14" i="13" s="1"/>
  <c r="K22" i="13"/>
  <c r="L22" i="13" s="1"/>
  <c r="K28" i="13"/>
  <c r="K12" i="13"/>
  <c r="L12" i="13" s="1"/>
  <c r="K20" i="13"/>
  <c r="L20" i="13" s="1"/>
  <c r="L15" i="13"/>
  <c r="K18" i="13"/>
  <c r="L18" i="13" s="1"/>
  <c r="L23" i="13"/>
  <c r="K26" i="13"/>
  <c r="L26" i="13" s="1"/>
  <c r="J18" i="12"/>
  <c r="K18" i="12" s="1"/>
  <c r="J19" i="12"/>
  <c r="K19" i="12" s="1"/>
  <c r="J17" i="12"/>
  <c r="K17" i="12" s="1"/>
  <c r="J13" i="12"/>
  <c r="K13" i="12" s="1"/>
  <c r="J12" i="12"/>
  <c r="K12" i="12" s="1"/>
  <c r="J16" i="12"/>
  <c r="K16" i="12" s="1"/>
  <c r="J14" i="12"/>
  <c r="K14" i="12" s="1"/>
  <c r="J12" i="10"/>
  <c r="K12" i="10" s="1"/>
  <c r="I17" i="8"/>
  <c r="I16" i="8"/>
  <c r="J16" i="8" s="1"/>
  <c r="K16" i="8" s="1"/>
  <c r="I15" i="8"/>
  <c r="J15" i="8" s="1"/>
  <c r="K15" i="8" s="1"/>
  <c r="I14" i="8"/>
  <c r="I13" i="8"/>
  <c r="I12" i="8"/>
  <c r="G52" i="7"/>
  <c r="G51" i="7"/>
  <c r="G50" i="7"/>
  <c r="H50" i="7" s="1"/>
  <c r="I50" i="7" s="1"/>
  <c r="G49" i="7"/>
  <c r="G48" i="7"/>
  <c r="G47" i="7"/>
  <c r="H47" i="7" s="1"/>
  <c r="I47" i="7" s="1"/>
  <c r="G46" i="7"/>
  <c r="H46" i="7" s="1"/>
  <c r="G45" i="7"/>
  <c r="H45" i="7" s="1"/>
  <c r="G44" i="7"/>
  <c r="G43" i="7"/>
  <c r="G42" i="7"/>
  <c r="G41" i="7"/>
  <c r="H41" i="7" s="1"/>
  <c r="I41" i="7" s="1"/>
  <c r="G40" i="7"/>
  <c r="G39" i="7"/>
  <c r="G38" i="7"/>
  <c r="G37" i="7"/>
  <c r="H37" i="7" s="1"/>
  <c r="G36" i="7"/>
  <c r="H36" i="7" s="1"/>
  <c r="G35" i="7"/>
  <c r="G34" i="7"/>
  <c r="G33" i="7"/>
  <c r="H33" i="7" s="1"/>
  <c r="I33" i="7" s="1"/>
  <c r="G32" i="7"/>
  <c r="H32" i="7" s="1"/>
  <c r="I32" i="7" s="1"/>
  <c r="G31" i="7"/>
  <c r="G30" i="7"/>
  <c r="H30" i="7" s="1"/>
  <c r="I30" i="7" s="1"/>
  <c r="G29" i="7"/>
  <c r="G28" i="7"/>
  <c r="H28" i="7" s="1"/>
  <c r="G27" i="7"/>
  <c r="G26" i="7"/>
  <c r="G25" i="7"/>
  <c r="H25" i="7" s="1"/>
  <c r="G24" i="7"/>
  <c r="G23" i="7"/>
  <c r="G22" i="7"/>
  <c r="H22" i="7" s="1"/>
  <c r="I22" i="7" s="1"/>
  <c r="G21" i="7"/>
  <c r="G20" i="7"/>
  <c r="G19" i="7"/>
  <c r="G18" i="7"/>
  <c r="G17" i="7"/>
  <c r="G16" i="7"/>
  <c r="G15" i="7"/>
  <c r="G14" i="7"/>
  <c r="H14" i="7" s="1"/>
  <c r="I14" i="7" s="1"/>
  <c r="G13" i="7"/>
  <c r="G12" i="7"/>
  <c r="I28" i="3"/>
  <c r="H40" i="7"/>
  <c r="I40" i="7" s="1"/>
  <c r="H24" i="7"/>
  <c r="H18" i="7"/>
  <c r="I27" i="3"/>
  <c r="J27" i="3" s="1"/>
  <c r="K27" i="3" s="1"/>
  <c r="J26" i="3"/>
  <c r="K26" i="3" s="1"/>
  <c r="I26" i="3"/>
  <c r="J25" i="3"/>
  <c r="K25" i="3" s="1"/>
  <c r="I25" i="3"/>
  <c r="J13" i="8" l="1"/>
  <c r="K13" i="8" s="1"/>
  <c r="J14" i="8"/>
  <c r="K14" i="8" s="1"/>
  <c r="J17" i="8"/>
  <c r="K17" i="8" s="1"/>
  <c r="J12" i="8"/>
  <c r="K12" i="8" s="1"/>
  <c r="J28" i="3"/>
  <c r="K28" i="3" s="1"/>
  <c r="I46" i="7"/>
  <c r="I45" i="7"/>
  <c r="H48" i="7"/>
  <c r="I48" i="7" s="1"/>
  <c r="H43" i="7"/>
  <c r="I43" i="7" s="1"/>
  <c r="H51" i="7"/>
  <c r="I51" i="7" s="1"/>
  <c r="H49" i="7"/>
  <c r="I49" i="7" s="1"/>
  <c r="H44" i="7"/>
  <c r="I44" i="7" s="1"/>
  <c r="H52" i="7"/>
  <c r="I52" i="7" s="1"/>
  <c r="I37" i="7"/>
  <c r="H39" i="7"/>
  <c r="I39" i="7" s="1"/>
  <c r="H38" i="7"/>
  <c r="I38" i="7" s="1"/>
  <c r="I25" i="7"/>
  <c r="H34" i="7"/>
  <c r="I34" i="7" s="1"/>
  <c r="H16" i="7"/>
  <c r="I16" i="7" s="1"/>
  <c r="H20" i="7"/>
  <c r="I20" i="7" s="1"/>
  <c r="I36" i="7"/>
  <c r="H17" i="7"/>
  <c r="I17" i="7" s="1"/>
  <c r="H26" i="7"/>
  <c r="I26" i="7" s="1"/>
  <c r="H12" i="7"/>
  <c r="I12" i="7" s="1"/>
  <c r="I18" i="7"/>
  <c r="I24" i="7"/>
  <c r="I28" i="7"/>
  <c r="H15" i="7"/>
  <c r="I15" i="7" s="1"/>
  <c r="H23" i="7"/>
  <c r="I23" i="7" s="1"/>
  <c r="H31" i="7"/>
  <c r="I31" i="7" s="1"/>
  <c r="H13" i="7"/>
  <c r="I13" i="7" s="1"/>
  <c r="H21" i="7"/>
  <c r="I21" i="7" s="1"/>
  <c r="H29" i="7"/>
  <c r="I29" i="7" s="1"/>
  <c r="H42" i="7"/>
  <c r="I42" i="7" s="1"/>
  <c r="H19" i="7"/>
  <c r="I19" i="7" s="1"/>
  <c r="H27" i="7"/>
  <c r="I27" i="7" s="1"/>
  <c r="H35" i="7"/>
  <c r="I35" i="7" s="1"/>
  <c r="I29" i="3" l="1"/>
  <c r="J29" i="3" s="1"/>
  <c r="K29" i="3" s="1"/>
  <c r="I24" i="3"/>
  <c r="J24" i="3" s="1"/>
  <c r="K24" i="3" s="1"/>
  <c r="I23" i="3"/>
  <c r="I22" i="3"/>
  <c r="J22" i="3" s="1"/>
  <c r="I21" i="3"/>
  <c r="J21" i="3" s="1"/>
  <c r="K21" i="3" s="1"/>
  <c r="I20" i="3"/>
  <c r="J20" i="3" s="1"/>
  <c r="K20" i="3" s="1"/>
  <c r="I19" i="3"/>
  <c r="I18" i="3"/>
  <c r="I17" i="3"/>
  <c r="J17" i="3" s="1"/>
  <c r="K17" i="3" s="1"/>
  <c r="I16" i="3"/>
  <c r="J16" i="3" s="1"/>
  <c r="K16" i="3" s="1"/>
  <c r="I15" i="3"/>
  <c r="I14" i="3"/>
  <c r="J14" i="3" s="1"/>
  <c r="I13" i="3"/>
  <c r="J13" i="3" s="1"/>
  <c r="K13" i="3" s="1"/>
  <c r="I12" i="3"/>
  <c r="J12" i="3" s="1"/>
  <c r="K12" i="3" s="1"/>
  <c r="J18" i="3" l="1"/>
  <c r="K18" i="3" s="1"/>
  <c r="K14" i="3"/>
  <c r="K22" i="3"/>
  <c r="J15" i="3"/>
  <c r="K15" i="3" s="1"/>
  <c r="J19" i="3"/>
  <c r="K19" i="3" s="1"/>
  <c r="J23" i="3"/>
  <c r="K23" i="3" s="1"/>
</calcChain>
</file>

<file path=xl/sharedStrings.xml><?xml version="1.0" encoding="utf-8"?>
<sst xmlns="http://schemas.openxmlformats.org/spreadsheetml/2006/main" count="1071" uniqueCount="307">
  <si>
    <t>Наименование продукции</t>
  </si>
  <si>
    <t>м3</t>
  </si>
  <si>
    <t>УТВЕРЖДАЮ</t>
  </si>
  <si>
    <t xml:space="preserve">Директор </t>
  </si>
  <si>
    <t>Цена с НДС, руб</t>
  </si>
  <si>
    <t>шт.</t>
  </si>
  <si>
    <t>1м3</t>
  </si>
  <si>
    <t>ПРЕЙСКУРАНТ "ТОВАРЫ  НАРОДНОГО ПОТРЕБЛЕНИЯ И ПРОЧАЯ ПРОДУКЦИЯ"</t>
  </si>
  <si>
    <t>Производитель</t>
  </si>
  <si>
    <t>Ед.изм.</t>
  </si>
  <si>
    <t>Цена производителя, без НДС, руб</t>
  </si>
  <si>
    <t>Торговая надбавка (с учетом оптовой)</t>
  </si>
  <si>
    <t>Цена без НДС с учётом торговой надбавки, руб.</t>
  </si>
  <si>
    <t>Сумма НДС (20%) , руб</t>
  </si>
  <si>
    <t>Полесский лесхоз</t>
  </si>
  <si>
    <t>Пружанский лесхоз</t>
  </si>
  <si>
    <t>Малоритский лесхоз</t>
  </si>
  <si>
    <t>Телеханский лесхоз</t>
  </si>
  <si>
    <t>м2</t>
  </si>
  <si>
    <t>ПРЕЙСКУРАНТ  "ПОСАДОЧНЫЙ МАТЕРИАЛ ДРЕВЕСНЫХ И КУСТАРНИКОВЫХ ПОРОД С ЗАКРЫТОЙ КОРНЕВОЙ СИСТЕМОЙ"</t>
  </si>
  <si>
    <t>Высота,м</t>
  </si>
  <si>
    <t>Сумма НДС (20%, мед 10%) , руб</t>
  </si>
  <si>
    <t>дата поставки</t>
  </si>
  <si>
    <t>доставка, руб</t>
  </si>
  <si>
    <t>Перевод</t>
  </si>
  <si>
    <t>Пинского лесхоза</t>
  </si>
  <si>
    <t>____________ П.П.Гнедько</t>
  </si>
  <si>
    <t>Вводится с 26.04.2023 года</t>
  </si>
  <si>
    <t>до 0,5</t>
  </si>
  <si>
    <t>Спирея японская</t>
  </si>
  <si>
    <t>Можжевельник казацкий</t>
  </si>
  <si>
    <t>Вводится с 26,04,2023 года</t>
  </si>
  <si>
    <t>РЕЕСТР ЦЕН НА ПРОДУКЦИЮ НЕ СОБСТВЕННОГО ПРОИЗВОДСТВА, РЕАЛИЗУЕМУЮ ЧЕРЕЗ ТОРГОВУЮ ПЛОЩАДКУ ПИНСКОГО ЛЕСХОЗА</t>
  </si>
  <si>
    <t>Нач.ПЭС                                     В.И.Середич</t>
  </si>
  <si>
    <t>Корзинка плетеная из шпона с ручкой (370*145*110мм)</t>
  </si>
  <si>
    <t>Корзинка плетеная из ламени (15 л)</t>
  </si>
  <si>
    <t>Корзинка плетеная из ламели (7л)</t>
  </si>
  <si>
    <t>Корзинка плетеная из ламели (4л)</t>
  </si>
  <si>
    <t>Корзинка плетеная из шпона с ручкой (280*180*80мм)</t>
  </si>
  <si>
    <t>Корзинка плетеная из шпона с ручкой (175*175*80мм)</t>
  </si>
  <si>
    <t>Корзинка плетеная из шпона (145*105*60мм)</t>
  </si>
  <si>
    <t>Корзинка плетеная из шпона (155*100*85мм)</t>
  </si>
  <si>
    <t>Корзинка шестиугольная плетеная из шпона (150*150*150*90мм)</t>
  </si>
  <si>
    <t>Корзинка шестиугольная плетеная из шпона (150*120*120*120*70мм)</t>
  </si>
  <si>
    <t>Корзинка шестиугольная плетеная из шпона (90*90*90*70мм)</t>
  </si>
  <si>
    <t>Лоток из шпона (145*105*50мм)</t>
  </si>
  <si>
    <t>Поднос из шпона (300*240*65мм)</t>
  </si>
  <si>
    <t>Черенки деревянные для граблей садово огородных 1300;1200</t>
  </si>
  <si>
    <t>Черенки деревянные для лопат строительых,садово-огородных,погрузочных 6-1200</t>
  </si>
  <si>
    <t xml:space="preserve"> ЦЕН НА ПРОДУКЦИЮ  СОБСТВЕННОГО ПРОИЗВОДСТВА, РЕАЛИЗУЕМУЮ ЧЕРЕЗ ТОРГОВУЮ ПЛОЩАДКУ Пинского ЛЕСХОЗА</t>
  </si>
  <si>
    <t>Пинский лесхоз</t>
  </si>
  <si>
    <t xml:space="preserve">Ель европейская </t>
  </si>
  <si>
    <t>свыше 0,5</t>
  </si>
  <si>
    <t>Гортензия древовидная</t>
  </si>
  <si>
    <t>Дерен белый</t>
  </si>
  <si>
    <t>Дерен красный</t>
  </si>
  <si>
    <t>Жимолость</t>
  </si>
  <si>
    <t>Кипарисовик горохоплодный</t>
  </si>
  <si>
    <t>Магнолия поддуболистная</t>
  </si>
  <si>
    <t>Самшит вечнозеленый</t>
  </si>
  <si>
    <t>Спирея иволистная</t>
  </si>
  <si>
    <t>Спирея калинолистная</t>
  </si>
  <si>
    <t>Спирея Вангутта</t>
  </si>
  <si>
    <t>Туя Смарагд</t>
  </si>
  <si>
    <t>0,5-0,8</t>
  </si>
  <si>
    <t>свыше 0,8</t>
  </si>
  <si>
    <t>Туя шаровидная</t>
  </si>
  <si>
    <t>Туя  шаровидная</t>
  </si>
  <si>
    <t>Туя колоновидная</t>
  </si>
  <si>
    <t>Туя Даника</t>
  </si>
  <si>
    <t xml:space="preserve">Форзиция </t>
  </si>
  <si>
    <t>Тисс ягодный</t>
  </si>
  <si>
    <t>Лапчатка</t>
  </si>
  <si>
    <t>до 1,0</t>
  </si>
  <si>
    <t>Чубушник</t>
  </si>
  <si>
    <t>Доска разделочная дубовая 200*300*19мм</t>
  </si>
  <si>
    <t>Вывозка</t>
  </si>
  <si>
    <t>Цена с доставкой</t>
  </si>
  <si>
    <t>Будка для собаки</t>
  </si>
  <si>
    <t>Столинский лесхоз</t>
  </si>
  <si>
    <t>Поднос из шпона (230*135*80мм)</t>
  </si>
  <si>
    <t>Наименование продукции ТТН 0079887 ОТ 14.04.2023</t>
  </si>
  <si>
    <t>Вводится с 14.04.2023 года</t>
  </si>
  <si>
    <t>ПРЕЙСКУРАНТ№1 "ТОВАРЫ  НАРОДНОГО ПОТРЕБЛЕНИЯ И ПРОЧАЯ ПРОДУКЦИЯ"</t>
  </si>
  <si>
    <t>Нач ПЭС</t>
  </si>
  <si>
    <t xml:space="preserve">Наименование продукции </t>
  </si>
  <si>
    <t>Сумма НДС (20%, ) руб</t>
  </si>
  <si>
    <t>ПРЕЙСКУРАНТ№1 "ТОВАРЫ  НАРОДНОГО ПОТРЕБЛЕНИЯ И ПРОЧАЯ ПРОДУКЦИЯ" Домановский лесхоз</t>
  </si>
  <si>
    <t>Домановский лесхоз</t>
  </si>
  <si>
    <t>Комплект беседки 2,5*2,5м из оцилиндровочного бревна 180мм</t>
  </si>
  <si>
    <t>1 комп.</t>
  </si>
  <si>
    <t>договор комисси 15%</t>
  </si>
  <si>
    <t>Туя Смарагд (стриженая)</t>
  </si>
  <si>
    <t>0,8 и более</t>
  </si>
  <si>
    <t>РЕЕСТР ЦЕН НА ПРОДУКЦИЮ НЕ СОБСТВЕННОГО ПРОИЗВОДСТВА, РЕАЛИЗУЕМУЮ ЧЕРЕЗ ТОРГОВУЮ ПЛОЩАДКУ ПИНСКОГО ЛЕСХОЗА ПРУЖАНСКИЙ ЛЕСХОЗ</t>
  </si>
  <si>
    <t>Сумма НДС (20%, ) , руб</t>
  </si>
  <si>
    <t>ПРЕЙСКУРАНТ цен на продукцию Пружанского лесхоза</t>
  </si>
  <si>
    <t>Вводится с 11.04.2023 года</t>
  </si>
  <si>
    <t>Качели (из оцилиндровки)</t>
  </si>
  <si>
    <t>шт</t>
  </si>
  <si>
    <t>Гранулы древесные топливные 2 гр.качества,6мм</t>
  </si>
  <si>
    <t>тн</t>
  </si>
  <si>
    <t>1 пакет (15кг)</t>
  </si>
  <si>
    <t>Изделия фрезерованные 12см,сосна,4м</t>
  </si>
  <si>
    <t>Изделия фрезерованные 14см,сосна,4м</t>
  </si>
  <si>
    <t>Изделия фрезерованные 16см,сосна,4м</t>
  </si>
  <si>
    <t>Сумма НДС (20%)  руб</t>
  </si>
  <si>
    <t>ОО Белтиз</t>
  </si>
  <si>
    <t>ВЫКЛЮЧАТЕЛЬ С5 6-007</t>
  </si>
  <si>
    <t>РОЗЕКТА РА 16-024</t>
  </si>
  <si>
    <t>РОЗЕТКА РА 16-025</t>
  </si>
  <si>
    <t>РОЗЕТКА РС 16-008</t>
  </si>
  <si>
    <t>РОЗЕТКА РС 16-009</t>
  </si>
  <si>
    <t>РОЗЕТКА РС 16-020</t>
  </si>
  <si>
    <t>РОЗЕТК РС 16-021</t>
  </si>
  <si>
    <t>РОЗЕТКА РА 16-028</t>
  </si>
  <si>
    <t>РОЕТКА РА 16-029</t>
  </si>
  <si>
    <t>РОЗЕТКА РС 16-15</t>
  </si>
  <si>
    <t>РОЗЕТК РА 16-035</t>
  </si>
  <si>
    <t>БЛОК СКР.УСТ. В-РЦ-006</t>
  </si>
  <si>
    <t>БЛОК СКР.УСТ. 2В-РЦ-007</t>
  </si>
  <si>
    <t>БЛОК ОТКР.УСТ.В-РЦ-011</t>
  </si>
  <si>
    <t>БЛОК ОТКР.УСТ.2В-РЦ-012</t>
  </si>
  <si>
    <t>БЛОК СК.УСТ.3ВРЦ-014</t>
  </si>
  <si>
    <t>БЛОК ОТКК.УСТ.3ВРЦ-016</t>
  </si>
  <si>
    <t>ВЫКЛЮЧАТЕЛЬ С16-122</t>
  </si>
  <si>
    <t>ВЫКЛЮЧАТЕЛЬ С5 6-124</t>
  </si>
  <si>
    <t>ВЫКЛЮЧАТЕЛЬ С16-231</t>
  </si>
  <si>
    <t>РОЗЕТКА РС 16-227</t>
  </si>
  <si>
    <t>РОЗЕТКА РС 16-239</t>
  </si>
  <si>
    <t>БЛОК В-РЦ-495</t>
  </si>
  <si>
    <t>БЛОК 2В-РЦ-497</t>
  </si>
  <si>
    <t>БЛОК 3В-РЦ-663</t>
  </si>
  <si>
    <t>УДЛИНИТЕЛЬ 1-МЕСТНЫЙ 3,0М У16-017</t>
  </si>
  <si>
    <t>УДЛИНИТЕЛЬ 1-МЕСТНЫЙ 3,0М У10-027</t>
  </si>
  <si>
    <t>УДЛИНИТЕЛЬ 1-МЕТНЫЙ 5,0М У10-028</t>
  </si>
  <si>
    <t>УДЛИНИТЕЛЬ 2-Х МЕСТНЫЙ 3,0М У16-066</t>
  </si>
  <si>
    <t>УДЛИНИТЕЛЬ 2-Х МЕТНЫЙ 5,0М У16-067</t>
  </si>
  <si>
    <t>УДЛИНИТЕЛЬ 2-Х МЕСТНЫЙ 10М У16-068</t>
  </si>
  <si>
    <t>УДЛИНИТЕЛЬ 2-МЕСТНЫЙ 5,0М У 10-063</t>
  </si>
  <si>
    <t>УДЛИНИТЕЛЬ 3-Х МЕС. С З/К И ВЫК. 3М У16-141</t>
  </si>
  <si>
    <t>УДЛИНИТЕЛЬ 3-Х МЕС. С З/К И ВЫК. 5 М. У16-142</t>
  </si>
  <si>
    <t>УДЛИНИТЕЛЬ 3-ХМЕС. БЕЗ З/К 1,8М У10-170</t>
  </si>
  <si>
    <t>УДЛИНИТЕЛЬ 3-Х МЕС. БЕЗ З/К 3М. У10-171</t>
  </si>
  <si>
    <t>УДЛИНИТЕЛЬ 3-Х МЕС. БЕЗ.З/К 5М У 10-172</t>
  </si>
  <si>
    <t>УДЛИНИТЕЛЬ 4-ХМЕС.БЕЗ З/К 3М. У10-181</t>
  </si>
  <si>
    <t>УДЛИНИТЕЛЬ 4-Х МЕС.БЕЗ З/К 5М.У10-182</t>
  </si>
  <si>
    <t>УДЛИНИТЕЛЬ 4-Х МЕС.БЕЗ З/К 1,8М. У10-180</t>
  </si>
  <si>
    <t>УДЛИНИТЕЛЬ 4-Х МЕС.С З/К 10М.У16-123</t>
  </si>
  <si>
    <t>ГРАБЛИ ВЕЕРНЫЕ ГРВ-02</t>
  </si>
  <si>
    <t>ЛОПАТА ЛКО-001</t>
  </si>
  <si>
    <t>ЛОПАТА ЛСУ-001</t>
  </si>
  <si>
    <t>ЩЕТКА ВЕНИК ЩТВ-32.02</t>
  </si>
  <si>
    <t>ЩЕТКА ВЕНИК С ДЕРЕВЯННЫМ ЧЕРЕНКОМ ЩТВ-15.02</t>
  </si>
  <si>
    <t>ЩЕТКА ТРОТУАРНАЯ С ЧЕРЕНКОМ ЩТТ-14.02</t>
  </si>
  <si>
    <t>ЩЕТКА ПОДМЕТАЛЬНАЯ ДЕРЕВЯННАЯ С ЧЕР.ЩТП-22.02</t>
  </si>
  <si>
    <t>ЩЕТКА ПОДМЕТАЛЬНАЯ С ДЕРЕВ.ЧЕРЕНКОМ ЩТП 15.02</t>
  </si>
  <si>
    <t>ЩЕТКА ПОДМЕТАЛЬНАЯ С ДЕРЕВ.ЧЕРЕНКОМ ЩТП-40.02</t>
  </si>
  <si>
    <t>ЩЕТКА ПОДМЕТАЛЬНАЯ С ДЕР.ЧЕРЕНКОМ ЩТП 25.03</t>
  </si>
  <si>
    <t>ЩЕТКА ПОЛОМОЙНАЯ С ЧЕРЕНКОМ ЩТП 13.04</t>
  </si>
  <si>
    <t>ЩЕТКА СМЕТКА ДЕРЕВЯННАЯ ЩТР-9</t>
  </si>
  <si>
    <t>ЩЕТКА СМЕТКА ДЕРЕВЯННАЯ ЩТС-0587</t>
  </si>
  <si>
    <t>ЩЕТКА СМЕТКА ЩТС-031</t>
  </si>
  <si>
    <t>ЩЕТКА СМЕТКА ПЛАСТМАССОВАЯ ЩТС-033</t>
  </si>
  <si>
    <t>ЩЕТКА ХОЗЯЙСТВЕННАЯ ПЛАСТМАССОВАЯ ЩТХ-101</t>
  </si>
  <si>
    <t>КИСТЬ ФЛЕЙЕВАЯ КФ-15</t>
  </si>
  <si>
    <t>КИСТЬ ФЛЕЙЦЕВАЯ КФ25</t>
  </si>
  <si>
    <t>КИСТЬ ФЛЕЙЦЕВАЯ КФ35</t>
  </si>
  <si>
    <t>КИСТЬ ФЕЙЦЕВАЯ КФ50</t>
  </si>
  <si>
    <t>КИСТЬ ФЛЕЙЦЕВАЯ КФ60</t>
  </si>
  <si>
    <t>КИСТЬ ФЛЕЙЦЕВАЯ КФ75</t>
  </si>
  <si>
    <t>КИСТЬ ФЛЕЙЦЕВАЯ КФ85</t>
  </si>
  <si>
    <t>КИСТЬ ФЛЕЙЦЕВАЯ КФ100</t>
  </si>
  <si>
    <t>КИСТЬ ФЛЕЙЦЕВАЯ НАКЛОННАЯ КФН25</t>
  </si>
  <si>
    <t>ИСТЬ ФЛЕЙЦЕВАЯ НАКЛОННАЯ КФН50</t>
  </si>
  <si>
    <t>КИТЬ ФЛЕЙЦЕВАЯ НАКЛОННАЯ КФН75</t>
  </si>
  <si>
    <t>КИСТЬ ФЛЕЙЦЕВАЯ УГЛОВАЯ КФУ25</t>
  </si>
  <si>
    <t>КИСТЬ ФЛЕЙЦЕВАЯ УГЛОВАЯ КФУ 35</t>
  </si>
  <si>
    <t>КИСТЬ ФЛЕЙЦЕВАЯ УГЛОВАЯ КФУ50</t>
  </si>
  <si>
    <t>КИСТЬ МАКЛОВИЦА КМА100*30</t>
  </si>
  <si>
    <t>КИСТЬ ФИЛЕНОЧНАЯ КФК10</t>
  </si>
  <si>
    <t>КИСТЬ ФИЛЕНОЧНАЯ КФ14</t>
  </si>
  <si>
    <t>ВАЛИК МАЛЯРНЫЙ ВМ250-05</t>
  </si>
  <si>
    <t>ВАЛИК МАЛЯРНЫЙ ВМ 200-05</t>
  </si>
  <si>
    <t>ВАЛИК МАЛЯРНЫЙ ВН250</t>
  </si>
  <si>
    <t>ВАЛИК МАЛЯРНЫЙ ВН200</t>
  </si>
  <si>
    <t>ВАЛИК МАЛЯРНЫЙ ВП200-06</t>
  </si>
  <si>
    <t>ВАЛИК МАЛЯРНЫЙ ВВ200-05</t>
  </si>
  <si>
    <t>ГВОЗДИ d3=mm,I=70mm,расфасованные</t>
  </si>
  <si>
    <t>ГВОЗДИ d3=mm,I=80mm,расфасованные</t>
  </si>
  <si>
    <t>ГВОЗДИ d4=mm,I=90mm,расфасованные</t>
  </si>
  <si>
    <t>ГВОЗДИ d4=mm,I=100mm,расфасованные</t>
  </si>
  <si>
    <t>ГВОЗДИ d4=mm,I=120mm,расфасованные</t>
  </si>
  <si>
    <t>ГВОЗДИ d6=mm,I=200mm,расфасованные</t>
  </si>
  <si>
    <t>Нач ПЭС     В.И.Середич</t>
  </si>
  <si>
    <t>ВЫКЛЮЧАТЕЛЬ А1 6-015</t>
  </si>
  <si>
    <t>ВЫКЛЮЧАТЕЛЬ А5 6-016</t>
  </si>
  <si>
    <t>ВЫКЛЮЧАТЕЛЬ С1 6-004</t>
  </si>
  <si>
    <t>Утверждаю</t>
  </si>
  <si>
    <t>Директор Пинского лесхоза</t>
  </si>
  <si>
    <t>Гнедько П.П.______________</t>
  </si>
  <si>
    <t>№П/П</t>
  </si>
  <si>
    <t>Наименование</t>
  </si>
  <si>
    <t>ед.изм.</t>
  </si>
  <si>
    <t>цена</t>
  </si>
  <si>
    <t>НДС</t>
  </si>
  <si>
    <t>с ндс</t>
  </si>
  <si>
    <t>без НДС</t>
  </si>
  <si>
    <t>Веники банные (береза,дуб) ТУ 00969296.008-99</t>
  </si>
  <si>
    <t>Метла техническая ТУ РБ  00969296.007-98</t>
  </si>
  <si>
    <t>В.И.Середич</t>
  </si>
  <si>
    <t>РЕЕСТР ЦЕН НА ПРОДУКЦИЮ СОБСТВЕННОГО ПРОИЗВОДСТВА, РЕАЛИЗУЕМУЮ ЧЕРЕЗ ТОРГОВУЮ ПЛОЩАДКУ ПИНСКОГО ЛЕСХОЗА</t>
  </si>
  <si>
    <t>Корзина для гибов и ягод</t>
  </si>
  <si>
    <t>Комплект беседки3,5*3,5м из оцилиндровочного бревна 180мм</t>
  </si>
  <si>
    <t>Вводится с 01.05.2023 года</t>
  </si>
  <si>
    <t>Рам С.И.(ремесленник)</t>
  </si>
  <si>
    <t>Пано экспозиц."НОКА"</t>
  </si>
  <si>
    <t xml:space="preserve">Светильник кран </t>
  </si>
  <si>
    <t>Наименование продукции (изделия деревяные)</t>
  </si>
  <si>
    <t>Пано ключница</t>
  </si>
  <si>
    <t>Ключница формула</t>
  </si>
  <si>
    <t>Разделочная доска</t>
  </si>
  <si>
    <t>Подставка "ТАНК"</t>
  </si>
  <si>
    <t>Подставка под бутылку</t>
  </si>
  <si>
    <t>Ключница "КЛЮЧ"</t>
  </si>
  <si>
    <t>Ножи</t>
  </si>
  <si>
    <t xml:space="preserve">Меч </t>
  </si>
  <si>
    <t>Подставка под канцелярские приналежности</t>
  </si>
  <si>
    <t>Подставка "Пожарная машина"</t>
  </si>
  <si>
    <t>Подставка с гравировкой</t>
  </si>
  <si>
    <t>Лопатки</t>
  </si>
  <si>
    <t>Подставка под карандаши,кружки</t>
  </si>
  <si>
    <t>Мед натуральный</t>
  </si>
  <si>
    <t>кг</t>
  </si>
  <si>
    <t>ведро с крышкой для меда емк.0,8л</t>
  </si>
  <si>
    <t>Мох свагнум 5кг</t>
  </si>
  <si>
    <t>Шишки сосны для декорации 5кг</t>
  </si>
  <si>
    <t>Бирючина</t>
  </si>
  <si>
    <t>Вводится с 10.05.2023 года</t>
  </si>
  <si>
    <t>ПРЕЙСКУРАНТ  "ТОВАРЫ  НАРОДНОГО ПОТРЕБЛЕНИЯ И ПРОЧАЯ ПРОДУКЦИЯ"</t>
  </si>
  <si>
    <t>Сумма НДС (20%, ), руб</t>
  </si>
  <si>
    <t>Цена с НДС, руб.коп</t>
  </si>
  <si>
    <t>Корзина пасхальная диаметр 35 см</t>
  </si>
  <si>
    <t xml:space="preserve">Корзина пасхальная овальная диаметр 34 см </t>
  </si>
  <si>
    <t>Корзина пасхальная диаметр 24-26 см</t>
  </si>
  <si>
    <t>Корзина пасхальная диаметр 30 см</t>
  </si>
  <si>
    <t>Корзина пасхальная квадратная 28*28</t>
  </si>
  <si>
    <t>Лукошко</t>
  </si>
  <si>
    <t>Новорай Ю.В.(ремесленник)</t>
  </si>
  <si>
    <t>Вешалка деревянная</t>
  </si>
  <si>
    <t>Зеркало в деревянном обрамлении</t>
  </si>
  <si>
    <t>Стол журнальный с перегородкой</t>
  </si>
  <si>
    <t xml:space="preserve">Стол журнальный   </t>
  </si>
  <si>
    <t>Доска разделочная с ручкой</t>
  </si>
  <si>
    <t>Придиванный столик из красного дерева</t>
  </si>
  <si>
    <t>Вводится с 30.05.2023 года</t>
  </si>
  <si>
    <t>ПРЕЙСКУРАНТ  "</t>
  </si>
  <si>
    <t xml:space="preserve">ПРЕЙСКУРАНТ  </t>
  </si>
  <si>
    <t>Спил дерева для садовой дорожки (дуб)</t>
  </si>
  <si>
    <t>Диаметр,м</t>
  </si>
  <si>
    <t xml:space="preserve">12 и более </t>
  </si>
  <si>
    <t>Спил дерева для садовой дорожки (дуб) сетка 4шт</t>
  </si>
  <si>
    <t>Спил дерева для садовой дорожки (дуб) сетка 5шт</t>
  </si>
  <si>
    <t>Спил дерева для садовой дорожки (дуб) сетка 8шт</t>
  </si>
  <si>
    <t>Спил дерева для садовой дорожки (дуб) сетка 7шт</t>
  </si>
  <si>
    <t>Спил дерева для садовой дорожки (дуб) сетка 3шт</t>
  </si>
  <si>
    <t>Спил дерева для садовой дорожки (дуб) сетка 9шт</t>
  </si>
  <si>
    <t>1 шт.</t>
  </si>
  <si>
    <t>Вводится с 05.06.2023 года</t>
  </si>
  <si>
    <t>Колодка для рубки мяса</t>
  </si>
  <si>
    <t>Вводится с  05.06.2023 года</t>
  </si>
  <si>
    <t xml:space="preserve">ПРЕЙСКУРАНТ№1 "ТОВАРЫ  НАРОДНОГО ПОТРЕБЛЕНИЯ И ПРОЧАЯ ПРОДУКЦИЯ" </t>
  </si>
  <si>
    <t>КСУП ПМК5</t>
  </si>
  <si>
    <t>Бочка для вина с подставкой 50л</t>
  </si>
  <si>
    <t>Бочка для вина с подставкой  20л</t>
  </si>
  <si>
    <t>Бочка для вина с подставкой 10л</t>
  </si>
  <si>
    <t>Бочка для засолки с крышкой 20л</t>
  </si>
  <si>
    <t>Бочка для засолки с крышкой 10л</t>
  </si>
  <si>
    <t>Минибар</t>
  </si>
  <si>
    <t>Скамья садовая</t>
  </si>
  <si>
    <t>Кресло садовое</t>
  </si>
  <si>
    <t xml:space="preserve">Доска разделочная </t>
  </si>
  <si>
    <t xml:space="preserve">Полка винная </t>
  </si>
  <si>
    <t>Вагонка лиственная</t>
  </si>
  <si>
    <t>Хлебница</t>
  </si>
  <si>
    <t>Улей 16 рамочный</t>
  </si>
  <si>
    <t>Улей 24 рамочный</t>
  </si>
  <si>
    <t>Плитка Черепашка 30*30*3</t>
  </si>
  <si>
    <t>Цветочница</t>
  </si>
  <si>
    <t>Окно ПВХ 1170*1470</t>
  </si>
  <si>
    <t>Дв.блок ПВХ 2070*670</t>
  </si>
  <si>
    <t>Туалет деревянный</t>
  </si>
  <si>
    <t>Вводится с 06.06.2023 года</t>
  </si>
  <si>
    <t>ИП Савицкий</t>
  </si>
  <si>
    <t>УРОЖАЙ 2023</t>
  </si>
  <si>
    <t>Банка стеклянная</t>
  </si>
  <si>
    <t>1л</t>
  </si>
  <si>
    <t>Крышка</t>
  </si>
  <si>
    <t>Розничная цена за мед 2023 за 1,5кг</t>
  </si>
  <si>
    <t>1,5кг</t>
  </si>
  <si>
    <t>Розничная цена за мед 2023 в 0,5л.</t>
  </si>
  <si>
    <t>учитываем при расчете цены три знака после запятой.</t>
  </si>
  <si>
    <t>Дрова колотые</t>
  </si>
  <si>
    <t>порода</t>
  </si>
  <si>
    <t>все породы</t>
  </si>
  <si>
    <t>Примечание при реализации населению ставка НДС-0%</t>
  </si>
  <si>
    <t>при реализации юридическим лицам к цене +20%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</si>
</sst>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34" x14ac:knownFonts="1">
    <font>
      <sz val="11"/>
      <color theme="1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 Cyr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 Cyr"/>
      <family val="1"/>
      <charset val="204"/>
    </font>
    <font>
      <b/>
      <i/>
      <u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2" fontId="6" fillId="0" borderId="0" applyFill="0" applyProtection="0"/>
  </cellStyleXfs>
  <cellXfs count="15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6" xfId="0" applyFont="1" applyBorder="1"/>
    <xf numFmtId="2" fontId="2" fillId="0" borderId="6" xfId="0" applyNumberFormat="1" applyFont="1" applyBorder="1"/>
    <xf numFmtId="2" fontId="2" fillId="0" borderId="7" xfId="0" applyNumberFormat="1" applyFont="1" applyBorder="1"/>
    <xf numFmtId="0" fontId="2" fillId="0" borderId="9" xfId="0" applyFont="1" applyBorder="1"/>
    <xf numFmtId="2" fontId="2" fillId="0" borderId="9" xfId="0" applyNumberFormat="1" applyFont="1" applyBorder="1"/>
    <xf numFmtId="2" fontId="2" fillId="0" borderId="10" xfId="0" applyNumberFormat="1" applyFont="1" applyBorder="1"/>
    <xf numFmtId="0" fontId="5" fillId="0" borderId="0" xfId="0" applyFont="1"/>
    <xf numFmtId="0" fontId="7" fillId="0" borderId="0" xfId="1" applyNumberFormat="1" applyFont="1" applyFill="1"/>
    <xf numFmtId="0" fontId="8" fillId="0" borderId="0" xfId="0" applyFont="1" applyAlignment="1">
      <alignment horizontal="left"/>
    </xf>
    <xf numFmtId="0" fontId="9" fillId="0" borderId="0" xfId="1" applyNumberFormat="1" applyFont="1" applyFill="1"/>
    <xf numFmtId="0" fontId="3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right" vertical="center"/>
    </xf>
    <xf numFmtId="9" fontId="0" fillId="0" borderId="0" xfId="0" applyNumberFormat="1"/>
    <xf numFmtId="2" fontId="0" fillId="0" borderId="0" xfId="0" applyNumberForma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4" fillId="0" borderId="6" xfId="0" applyNumberFormat="1" applyFont="1" applyBorder="1" applyAlignment="1">
      <alignment horizontal="right" vertical="center"/>
    </xf>
    <xf numFmtId="2" fontId="4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2" fontId="0" fillId="0" borderId="9" xfId="0" applyNumberFormat="1" applyBorder="1"/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5" fillId="0" borderId="19" xfId="0" applyFont="1" applyBorder="1" applyAlignment="1">
      <alignment wrapText="1"/>
    </xf>
    <xf numFmtId="0" fontId="12" fillId="0" borderId="20" xfId="0" applyFont="1" applyBorder="1" applyAlignment="1">
      <alignment wrapText="1"/>
    </xf>
    <xf numFmtId="9" fontId="2" fillId="0" borderId="18" xfId="0" applyNumberFormat="1" applyFont="1" applyBorder="1"/>
    <xf numFmtId="2" fontId="2" fillId="0" borderId="9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right" vertical="center" wrapText="1"/>
    </xf>
    <xf numFmtId="2" fontId="4" fillId="0" borderId="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2" fillId="0" borderId="12" xfId="0" applyFont="1" applyBorder="1"/>
    <xf numFmtId="0" fontId="14" fillId="0" borderId="2" xfId="0" applyFont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4" fontId="13" fillId="0" borderId="9" xfId="0" applyNumberFormat="1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8" fillId="0" borderId="19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14" fontId="1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2" fontId="2" fillId="0" borderId="21" xfId="0" applyNumberFormat="1" applyFont="1" applyBorder="1"/>
    <xf numFmtId="0" fontId="19" fillId="0" borderId="0" xfId="0" applyFont="1"/>
    <xf numFmtId="0" fontId="20" fillId="0" borderId="0" xfId="0" applyFont="1"/>
    <xf numFmtId="0" fontId="19" fillId="0" borderId="9" xfId="0" applyFont="1" applyBorder="1"/>
    <xf numFmtId="0" fontId="19" fillId="0" borderId="22" xfId="0" applyFont="1" applyBorder="1"/>
    <xf numFmtId="0" fontId="19" fillId="0" borderId="23" xfId="0" applyFont="1" applyBorder="1"/>
    <xf numFmtId="0" fontId="19" fillId="0" borderId="17" xfId="0" applyFont="1" applyBorder="1"/>
    <xf numFmtId="0" fontId="19" fillId="0" borderId="16" xfId="0" applyFont="1" applyBorder="1"/>
    <xf numFmtId="0" fontId="19" fillId="0" borderId="20" xfId="0" applyFont="1" applyBorder="1"/>
    <xf numFmtId="0" fontId="19" fillId="0" borderId="11" xfId="0" applyFont="1" applyBorder="1"/>
    <xf numFmtId="0" fontId="19" fillId="0" borderId="21" xfId="0" applyFont="1" applyBorder="1"/>
    <xf numFmtId="0" fontId="19" fillId="0" borderId="6" xfId="0" applyFont="1" applyBorder="1"/>
    <xf numFmtId="0" fontId="19" fillId="0" borderId="9" xfId="0" applyFont="1" applyBorder="1" applyAlignment="1">
      <alignment horizontal="center"/>
    </xf>
    <xf numFmtId="0" fontId="19" fillId="0" borderId="19" xfId="0" applyFont="1" applyBorder="1"/>
    <xf numFmtId="0" fontId="19" fillId="0" borderId="12" xfId="0" applyFont="1" applyBorder="1"/>
    <xf numFmtId="0" fontId="19" fillId="0" borderId="18" xfId="0" applyFont="1" applyBorder="1"/>
    <xf numFmtId="2" fontId="19" fillId="0" borderId="9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0" applyNumberFormat="1" applyFont="1"/>
    <xf numFmtId="0" fontId="5" fillId="0" borderId="9" xfId="0" applyFont="1" applyBorder="1"/>
    <xf numFmtId="0" fontId="21" fillId="0" borderId="0" xfId="0" applyFont="1"/>
    <xf numFmtId="0" fontId="22" fillId="0" borderId="0" xfId="1" applyNumberFormat="1" applyFont="1" applyFill="1"/>
    <xf numFmtId="0" fontId="23" fillId="0" borderId="0" xfId="1" applyNumberFormat="1" applyFont="1" applyFill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5" fillId="0" borderId="20" xfId="0" applyFont="1" applyBorder="1" applyAlignment="1">
      <alignment wrapText="1"/>
    </xf>
    <xf numFmtId="0" fontId="5" fillId="0" borderId="6" xfId="0" applyFont="1" applyBorder="1"/>
    <xf numFmtId="4" fontId="21" fillId="0" borderId="9" xfId="0" applyNumberFormat="1" applyFont="1" applyBorder="1"/>
    <xf numFmtId="4" fontId="5" fillId="0" borderId="6" xfId="0" applyNumberFormat="1" applyFont="1" applyBorder="1"/>
    <xf numFmtId="4" fontId="5" fillId="0" borderId="7" xfId="0" applyNumberFormat="1" applyFont="1" applyBorder="1"/>
    <xf numFmtId="2" fontId="19" fillId="0" borderId="9" xfId="0" applyNumberFormat="1" applyFont="1" applyBorder="1"/>
    <xf numFmtId="0" fontId="25" fillId="0" borderId="0" xfId="0" applyFont="1"/>
    <xf numFmtId="0" fontId="26" fillId="0" borderId="0" xfId="1" applyNumberFormat="1" applyFont="1" applyFill="1"/>
    <xf numFmtId="0" fontId="27" fillId="0" borderId="0" xfId="0" applyFont="1" applyAlignment="1">
      <alignment horizontal="left"/>
    </xf>
    <xf numFmtId="0" fontId="28" fillId="0" borderId="0" xfId="1" applyNumberFormat="1" applyFont="1" applyFill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wrapText="1"/>
    </xf>
    <xf numFmtId="0" fontId="32" fillId="0" borderId="20" xfId="0" applyFont="1" applyBorder="1" applyAlignment="1">
      <alignment wrapText="1"/>
    </xf>
    <xf numFmtId="0" fontId="32" fillId="0" borderId="6" xfId="0" applyFont="1" applyBorder="1"/>
    <xf numFmtId="4" fontId="25" fillId="0" borderId="9" xfId="0" applyNumberFormat="1" applyFont="1" applyBorder="1"/>
    <xf numFmtId="4" fontId="32" fillId="0" borderId="6" xfId="0" applyNumberFormat="1" applyFont="1" applyBorder="1"/>
    <xf numFmtId="4" fontId="32" fillId="0" borderId="7" xfId="0" applyNumberFormat="1" applyFont="1" applyBorder="1"/>
    <xf numFmtId="0" fontId="33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5EB3-A24E-4709-B643-100412A1ECDC}">
  <sheetPr>
    <tabColor rgb="FF92D050"/>
  </sheetPr>
  <dimension ref="A1:S36"/>
  <sheetViews>
    <sheetView view="pageBreakPreview" zoomScaleNormal="100" zoomScaleSheetLayoutView="100" workbookViewId="0">
      <selection activeCell="A37" sqref="A1:K37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12" style="41" customWidth="1"/>
    <col min="8" max="8" width="0.140625" style="41" customWidth="1"/>
    <col min="9" max="9" width="10" style="41" hidden="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C1" s="9" t="s">
        <v>2</v>
      </c>
      <c r="D1" s="41"/>
      <c r="E1" s="9"/>
      <c r="I1" s="9" t="s">
        <v>2</v>
      </c>
      <c r="K1" s="9"/>
    </row>
    <row r="2" spans="1:19" x14ac:dyDescent="0.25">
      <c r="C2" s="10" t="s">
        <v>3</v>
      </c>
      <c r="D2" s="41"/>
      <c r="E2" s="10"/>
      <c r="I2" s="10" t="s">
        <v>3</v>
      </c>
      <c r="K2" s="10"/>
    </row>
    <row r="3" spans="1:19" ht="15.75" x14ac:dyDescent="0.25">
      <c r="C3" s="9" t="s">
        <v>25</v>
      </c>
      <c r="D3" s="41"/>
      <c r="E3" s="9"/>
      <c r="I3" s="9" t="s">
        <v>25</v>
      </c>
      <c r="K3" s="9"/>
    </row>
    <row r="4" spans="1:19" ht="15.75" x14ac:dyDescent="0.25">
      <c r="C4" s="9" t="s">
        <v>26</v>
      </c>
      <c r="D4" s="41"/>
      <c r="E4" s="9"/>
      <c r="I4" s="9" t="s">
        <v>26</v>
      </c>
      <c r="K4" s="9"/>
    </row>
    <row r="5" spans="1:19" ht="15.75" x14ac:dyDescent="0.25">
      <c r="C5" s="11" t="s">
        <v>270</v>
      </c>
      <c r="D5" s="41"/>
      <c r="E5" s="11"/>
      <c r="I5" s="11" t="s">
        <v>27</v>
      </c>
      <c r="K5" s="11"/>
    </row>
    <row r="7" spans="1:19" ht="29.45" customHeight="1" x14ac:dyDescent="0.25">
      <c r="A7" s="151" t="s">
        <v>271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98.25" customHeight="1" thickBot="1" x14ac:dyDescent="0.3">
      <c r="A11" s="80" t="s">
        <v>85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86</v>
      </c>
      <c r="K11" s="54" t="s">
        <v>4</v>
      </c>
    </row>
    <row r="12" spans="1:19" ht="15.75" x14ac:dyDescent="0.25">
      <c r="A12" s="62" t="s">
        <v>273</v>
      </c>
      <c r="B12" s="73"/>
      <c r="C12" s="65" t="s">
        <v>272</v>
      </c>
      <c r="D12" s="59" t="s">
        <v>99</v>
      </c>
      <c r="E12" s="59"/>
      <c r="F12" s="59"/>
      <c r="G12" s="60">
        <v>210.01</v>
      </c>
      <c r="H12" s="68"/>
      <c r="I12" s="30">
        <f t="shared" ref="I12:I13" si="0">+G12*H12+G12</f>
        <v>210.01</v>
      </c>
      <c r="J12" s="30">
        <f t="shared" ref="J12:J13" si="1">+I12*0.2</f>
        <v>42.002000000000002</v>
      </c>
      <c r="K12" s="61">
        <f t="shared" ref="K12:K13" si="2">+I12+J12</f>
        <v>252.012</v>
      </c>
    </row>
    <row r="13" spans="1:19" ht="15.75" x14ac:dyDescent="0.25">
      <c r="A13" s="62" t="s">
        <v>274</v>
      </c>
      <c r="B13" s="73"/>
      <c r="C13" s="65" t="s">
        <v>272</v>
      </c>
      <c r="D13" s="59" t="s">
        <v>99</v>
      </c>
      <c r="E13" s="59"/>
      <c r="F13" s="59"/>
      <c r="G13" s="60">
        <v>163.56</v>
      </c>
      <c r="H13" s="68"/>
      <c r="I13" s="30">
        <f t="shared" si="0"/>
        <v>163.56</v>
      </c>
      <c r="J13" s="30">
        <f t="shared" si="1"/>
        <v>32.712000000000003</v>
      </c>
      <c r="K13" s="61">
        <f t="shared" si="2"/>
        <v>196.27199999999999</v>
      </c>
    </row>
    <row r="14" spans="1:19" ht="15.75" x14ac:dyDescent="0.25">
      <c r="A14" s="62" t="s">
        <v>275</v>
      </c>
      <c r="B14" s="73"/>
      <c r="C14" s="65" t="s">
        <v>272</v>
      </c>
      <c r="D14" s="59" t="s">
        <v>99</v>
      </c>
      <c r="E14" s="59"/>
      <c r="F14" s="59"/>
      <c r="G14" s="60">
        <v>149.31</v>
      </c>
      <c r="H14" s="68"/>
      <c r="I14" s="30">
        <f t="shared" ref="I14:I29" si="3">+G14*H14+G14</f>
        <v>149.31</v>
      </c>
      <c r="J14" s="30">
        <f t="shared" ref="J14:J29" si="4">+I14*0.2</f>
        <v>29.862000000000002</v>
      </c>
      <c r="K14" s="61">
        <f t="shared" ref="K14:K29" si="5">+I14+J14</f>
        <v>179.172</v>
      </c>
    </row>
    <row r="15" spans="1:19" ht="15.75" x14ac:dyDescent="0.25">
      <c r="A15" s="62" t="s">
        <v>276</v>
      </c>
      <c r="B15" s="73"/>
      <c r="C15" s="65" t="s">
        <v>272</v>
      </c>
      <c r="D15" s="59" t="s">
        <v>99</v>
      </c>
      <c r="E15" s="59"/>
      <c r="F15" s="59"/>
      <c r="G15" s="60">
        <v>144.33000000000001</v>
      </c>
      <c r="H15" s="68"/>
      <c r="I15" s="30">
        <f t="shared" si="3"/>
        <v>144.33000000000001</v>
      </c>
      <c r="J15" s="30">
        <f t="shared" si="4"/>
        <v>28.866000000000003</v>
      </c>
      <c r="K15" s="61">
        <f t="shared" si="5"/>
        <v>173.19600000000003</v>
      </c>
    </row>
    <row r="16" spans="1:19" ht="15.75" x14ac:dyDescent="0.25">
      <c r="A16" s="62" t="s">
        <v>277</v>
      </c>
      <c r="B16" s="73"/>
      <c r="C16" s="65" t="s">
        <v>272</v>
      </c>
      <c r="D16" s="59" t="s">
        <v>99</v>
      </c>
      <c r="E16" s="59"/>
      <c r="F16" s="59"/>
      <c r="G16" s="60">
        <v>160.03</v>
      </c>
      <c r="H16" s="68"/>
      <c r="I16" s="30">
        <f t="shared" si="3"/>
        <v>160.03</v>
      </c>
      <c r="J16" s="30">
        <f t="shared" si="4"/>
        <v>32.006</v>
      </c>
      <c r="K16" s="61">
        <f t="shared" si="5"/>
        <v>192.036</v>
      </c>
    </row>
    <row r="17" spans="1:11" ht="15.75" x14ac:dyDescent="0.25">
      <c r="A17" s="62" t="s">
        <v>278</v>
      </c>
      <c r="B17" s="73"/>
      <c r="C17" s="65" t="s">
        <v>272</v>
      </c>
      <c r="D17" s="59" t="s">
        <v>99</v>
      </c>
      <c r="E17" s="59"/>
      <c r="F17" s="59"/>
      <c r="G17" s="60">
        <v>169.66</v>
      </c>
      <c r="H17" s="68"/>
      <c r="I17" s="30">
        <f t="shared" si="3"/>
        <v>169.66</v>
      </c>
      <c r="J17" s="30">
        <f t="shared" si="4"/>
        <v>33.932000000000002</v>
      </c>
      <c r="K17" s="61">
        <f t="shared" si="5"/>
        <v>203.59199999999998</v>
      </c>
    </row>
    <row r="18" spans="1:11" ht="15.75" x14ac:dyDescent="0.25">
      <c r="A18" s="62" t="s">
        <v>279</v>
      </c>
      <c r="B18" s="73"/>
      <c r="C18" s="65" t="s">
        <v>272</v>
      </c>
      <c r="D18" s="59" t="s">
        <v>99</v>
      </c>
      <c r="E18" s="59"/>
      <c r="F18" s="59"/>
      <c r="G18" s="60">
        <v>228.63</v>
      </c>
      <c r="H18" s="68"/>
      <c r="I18" s="30">
        <f t="shared" si="3"/>
        <v>228.63</v>
      </c>
      <c r="J18" s="30">
        <f t="shared" si="4"/>
        <v>45.725999999999999</v>
      </c>
      <c r="K18" s="61">
        <f t="shared" si="5"/>
        <v>274.35599999999999</v>
      </c>
    </row>
    <row r="19" spans="1:11" ht="15.75" x14ac:dyDescent="0.25">
      <c r="A19" s="62" t="s">
        <v>280</v>
      </c>
      <c r="B19" s="73"/>
      <c r="C19" s="65" t="s">
        <v>272</v>
      </c>
      <c r="D19" s="59" t="s">
        <v>99</v>
      </c>
      <c r="E19" s="59"/>
      <c r="F19" s="59"/>
      <c r="G19" s="60">
        <v>68.91</v>
      </c>
      <c r="H19" s="68"/>
      <c r="I19" s="30">
        <f t="shared" si="3"/>
        <v>68.91</v>
      </c>
      <c r="J19" s="30">
        <f t="shared" si="4"/>
        <v>13.782</v>
      </c>
      <c r="K19" s="61">
        <f t="shared" si="5"/>
        <v>82.691999999999993</v>
      </c>
    </row>
    <row r="20" spans="1:11" ht="15.75" x14ac:dyDescent="0.25">
      <c r="A20" s="62" t="s">
        <v>281</v>
      </c>
      <c r="B20" s="73"/>
      <c r="C20" s="65" t="s">
        <v>272</v>
      </c>
      <c r="D20" s="59" t="s">
        <v>99</v>
      </c>
      <c r="E20" s="59"/>
      <c r="F20" s="59"/>
      <c r="G20" s="60">
        <v>21.93</v>
      </c>
      <c r="H20" s="68"/>
      <c r="I20" s="30">
        <f t="shared" si="3"/>
        <v>21.93</v>
      </c>
      <c r="J20" s="30">
        <f t="shared" si="4"/>
        <v>4.3860000000000001</v>
      </c>
      <c r="K20" s="61">
        <f t="shared" si="5"/>
        <v>26.315999999999999</v>
      </c>
    </row>
    <row r="21" spans="1:11" ht="15.75" x14ac:dyDescent="0.25">
      <c r="A21" s="62" t="s">
        <v>282</v>
      </c>
      <c r="B21" s="73"/>
      <c r="C21" s="65" t="s">
        <v>272</v>
      </c>
      <c r="D21" s="59" t="s">
        <v>99</v>
      </c>
      <c r="E21" s="59"/>
      <c r="F21" s="59"/>
      <c r="G21" s="60">
        <v>122.77</v>
      </c>
      <c r="H21" s="68"/>
      <c r="I21" s="30">
        <f t="shared" si="3"/>
        <v>122.77</v>
      </c>
      <c r="J21" s="30">
        <f t="shared" si="4"/>
        <v>24.554000000000002</v>
      </c>
      <c r="K21" s="61">
        <f t="shared" si="5"/>
        <v>147.32400000000001</v>
      </c>
    </row>
    <row r="22" spans="1:11" ht="15.75" x14ac:dyDescent="0.25">
      <c r="A22" s="62" t="s">
        <v>283</v>
      </c>
      <c r="B22" s="73"/>
      <c r="C22" s="65" t="s">
        <v>272</v>
      </c>
      <c r="D22" s="59" t="s">
        <v>1</v>
      </c>
      <c r="E22" s="59"/>
      <c r="F22" s="59"/>
      <c r="G22" s="60">
        <v>745.14</v>
      </c>
      <c r="H22" s="68"/>
      <c r="I22" s="30">
        <f t="shared" si="3"/>
        <v>745.14</v>
      </c>
      <c r="J22" s="30">
        <f t="shared" si="4"/>
        <v>149.02799999999999</v>
      </c>
      <c r="K22" s="61">
        <f t="shared" si="5"/>
        <v>894.16800000000001</v>
      </c>
    </row>
    <row r="23" spans="1:11" ht="15.75" x14ac:dyDescent="0.25">
      <c r="A23" s="62" t="s">
        <v>284</v>
      </c>
      <c r="B23" s="73"/>
      <c r="C23" s="65" t="s">
        <v>272</v>
      </c>
      <c r="D23" s="59" t="s">
        <v>99</v>
      </c>
      <c r="E23" s="59"/>
      <c r="F23" s="59"/>
      <c r="G23" s="60">
        <v>142.47999999999999</v>
      </c>
      <c r="H23" s="68"/>
      <c r="I23" s="30">
        <f t="shared" si="3"/>
        <v>142.47999999999999</v>
      </c>
      <c r="J23" s="30">
        <f t="shared" si="4"/>
        <v>28.495999999999999</v>
      </c>
      <c r="K23" s="61">
        <f t="shared" si="5"/>
        <v>170.976</v>
      </c>
    </row>
    <row r="24" spans="1:11" ht="15.75" x14ac:dyDescent="0.25">
      <c r="A24" s="62" t="s">
        <v>285</v>
      </c>
      <c r="B24" s="73"/>
      <c r="C24" s="65" t="s">
        <v>272</v>
      </c>
      <c r="D24" s="59" t="s">
        <v>99</v>
      </c>
      <c r="E24" s="59"/>
      <c r="F24" s="59"/>
      <c r="G24" s="60">
        <v>119.85</v>
      </c>
      <c r="H24" s="68"/>
      <c r="I24" s="30">
        <f t="shared" si="3"/>
        <v>119.85</v>
      </c>
      <c r="J24" s="30">
        <f t="shared" si="4"/>
        <v>23.97</v>
      </c>
      <c r="K24" s="61">
        <f t="shared" si="5"/>
        <v>143.82</v>
      </c>
    </row>
    <row r="25" spans="1:11" ht="15.75" x14ac:dyDescent="0.25">
      <c r="A25" s="62" t="s">
        <v>286</v>
      </c>
      <c r="B25" s="73"/>
      <c r="C25" s="65" t="s">
        <v>272</v>
      </c>
      <c r="D25" s="59" t="s">
        <v>99</v>
      </c>
      <c r="E25" s="59"/>
      <c r="F25" s="59"/>
      <c r="G25" s="60">
        <v>143.80000000000001</v>
      </c>
      <c r="H25" s="68"/>
      <c r="I25" s="30">
        <f t="shared" si="3"/>
        <v>143.80000000000001</v>
      </c>
      <c r="J25" s="30">
        <f t="shared" si="4"/>
        <v>28.760000000000005</v>
      </c>
      <c r="K25" s="61">
        <f t="shared" si="5"/>
        <v>172.56</v>
      </c>
    </row>
    <row r="26" spans="1:11" ht="15.75" x14ac:dyDescent="0.25">
      <c r="A26" s="62" t="s">
        <v>287</v>
      </c>
      <c r="B26" s="73"/>
      <c r="C26" s="65" t="s">
        <v>272</v>
      </c>
      <c r="D26" s="59" t="s">
        <v>18</v>
      </c>
      <c r="E26" s="59"/>
      <c r="F26" s="59"/>
      <c r="G26" s="60">
        <v>14.62</v>
      </c>
      <c r="H26" s="68"/>
      <c r="I26" s="30">
        <f t="shared" si="3"/>
        <v>14.62</v>
      </c>
      <c r="J26" s="30">
        <f t="shared" si="4"/>
        <v>2.9239999999999999</v>
      </c>
      <c r="K26" s="61">
        <f t="shared" si="5"/>
        <v>17.544</v>
      </c>
    </row>
    <row r="27" spans="1:11" ht="15.75" x14ac:dyDescent="0.25">
      <c r="A27" s="62" t="s">
        <v>288</v>
      </c>
      <c r="B27" s="73"/>
      <c r="C27" s="65" t="s">
        <v>272</v>
      </c>
      <c r="D27" s="59" t="s">
        <v>99</v>
      </c>
      <c r="E27" s="59"/>
      <c r="F27" s="59"/>
      <c r="G27" s="60">
        <v>81.14</v>
      </c>
      <c r="H27" s="68"/>
      <c r="I27" s="30">
        <f t="shared" si="3"/>
        <v>81.14</v>
      </c>
      <c r="J27" s="30">
        <f t="shared" si="4"/>
        <v>16.228000000000002</v>
      </c>
      <c r="K27" s="61">
        <f t="shared" si="5"/>
        <v>97.367999999999995</v>
      </c>
    </row>
    <row r="28" spans="1:11" ht="15.75" x14ac:dyDescent="0.25">
      <c r="A28" s="62" t="s">
        <v>289</v>
      </c>
      <c r="B28" s="73"/>
      <c r="C28" s="65" t="s">
        <v>272</v>
      </c>
      <c r="D28" s="59" t="s">
        <v>99</v>
      </c>
      <c r="E28" s="59"/>
      <c r="F28" s="59"/>
      <c r="G28" s="60">
        <v>437.22</v>
      </c>
      <c r="H28" s="68"/>
      <c r="I28" s="30">
        <f t="shared" si="3"/>
        <v>437.22</v>
      </c>
      <c r="J28" s="30">
        <f t="shared" si="4"/>
        <v>87.444000000000017</v>
      </c>
      <c r="K28" s="61">
        <f t="shared" si="5"/>
        <v>524.66399999999999</v>
      </c>
    </row>
    <row r="29" spans="1:11" ht="15.75" x14ac:dyDescent="0.25">
      <c r="A29" s="62" t="s">
        <v>290</v>
      </c>
      <c r="B29" s="73"/>
      <c r="C29" s="65" t="s">
        <v>272</v>
      </c>
      <c r="D29" s="59" t="s">
        <v>99</v>
      </c>
      <c r="E29" s="59"/>
      <c r="F29" s="59"/>
      <c r="G29" s="60">
        <v>607.58000000000004</v>
      </c>
      <c r="H29" s="68"/>
      <c r="I29" s="30">
        <f t="shared" si="3"/>
        <v>607.58000000000004</v>
      </c>
      <c r="J29" s="30">
        <f t="shared" si="4"/>
        <v>121.51600000000002</v>
      </c>
      <c r="K29" s="61">
        <f t="shared" si="5"/>
        <v>729.096</v>
      </c>
    </row>
    <row r="33" spans="1:1" ht="15.75" x14ac:dyDescent="0.25">
      <c r="A33" s="83" t="s">
        <v>91</v>
      </c>
    </row>
    <row r="34" spans="1:1" ht="15.75" x14ac:dyDescent="0.25">
      <c r="A34" s="83"/>
    </row>
    <row r="36" spans="1:1" ht="15.75" x14ac:dyDescent="0.25">
      <c r="A36" s="81" t="s">
        <v>33</v>
      </c>
    </row>
  </sheetData>
  <autoFilter ref="A11:K12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31"/>
  <sheetViews>
    <sheetView view="pageBreakPreview" topLeftCell="A9" zoomScaleNormal="100" zoomScaleSheetLayoutView="100" workbookViewId="0">
      <selection activeCell="A7" sqref="A7:K8"/>
    </sheetView>
  </sheetViews>
  <sheetFormatPr defaultColWidth="8.85546875" defaultRowHeight="15" x14ac:dyDescent="0.25"/>
  <cols>
    <col min="1" max="1" width="51.28515625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31</v>
      </c>
      <c r="K5" s="11"/>
    </row>
    <row r="7" spans="1:19" ht="29.45" customHeight="1" x14ac:dyDescent="0.25">
      <c r="A7" s="151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0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21</v>
      </c>
      <c r="K11" s="54" t="s">
        <v>4</v>
      </c>
    </row>
    <row r="12" spans="1:19" ht="15.75" x14ac:dyDescent="0.25">
      <c r="A12" s="78" t="s">
        <v>35</v>
      </c>
      <c r="B12" s="73"/>
      <c r="C12" s="64" t="s">
        <v>14</v>
      </c>
      <c r="D12" s="55" t="s">
        <v>5</v>
      </c>
      <c r="E12" s="55"/>
      <c r="F12" s="55"/>
      <c r="G12" s="56">
        <v>26.67</v>
      </c>
      <c r="H12" s="68">
        <v>0.15</v>
      </c>
      <c r="I12" s="29">
        <f>+G12*H12+G12</f>
        <v>30.670500000000001</v>
      </c>
      <c r="J12" s="29">
        <f>+I12*0.2</f>
        <v>6.1341000000000001</v>
      </c>
      <c r="K12" s="57">
        <f>+I12+J12</f>
        <v>36.804600000000001</v>
      </c>
    </row>
    <row r="13" spans="1:19" ht="15.75" x14ac:dyDescent="0.25">
      <c r="A13" s="62" t="s">
        <v>36</v>
      </c>
      <c r="B13" s="73"/>
      <c r="C13" s="65" t="s">
        <v>14</v>
      </c>
      <c r="D13" s="59" t="s">
        <v>5</v>
      </c>
      <c r="E13" s="59"/>
      <c r="F13" s="59"/>
      <c r="G13" s="60">
        <v>23.67</v>
      </c>
      <c r="H13" s="68">
        <v>0.15</v>
      </c>
      <c r="I13" s="30">
        <f t="shared" ref="I13:I29" si="0">+G13*H13+G13</f>
        <v>27.220500000000001</v>
      </c>
      <c r="J13" s="30">
        <f t="shared" ref="J13:J29" si="1">+I13*0.2</f>
        <v>5.4441000000000006</v>
      </c>
      <c r="K13" s="61">
        <f t="shared" ref="K13:K29" si="2">+I13+J13</f>
        <v>32.6646</v>
      </c>
    </row>
    <row r="14" spans="1:19" ht="15.75" x14ac:dyDescent="0.25">
      <c r="A14" s="62" t="s">
        <v>37</v>
      </c>
      <c r="B14" s="73"/>
      <c r="C14" s="65" t="s">
        <v>14</v>
      </c>
      <c r="D14" s="59" t="s">
        <v>5</v>
      </c>
      <c r="E14" s="59"/>
      <c r="F14" s="59"/>
      <c r="G14" s="60">
        <v>20.67</v>
      </c>
      <c r="H14" s="68">
        <v>0.15</v>
      </c>
      <c r="I14" s="30">
        <f t="shared" si="0"/>
        <v>23.770500000000002</v>
      </c>
      <c r="J14" s="30">
        <f t="shared" si="1"/>
        <v>4.7541000000000002</v>
      </c>
      <c r="K14" s="61">
        <f t="shared" si="2"/>
        <v>28.524600000000003</v>
      </c>
    </row>
    <row r="15" spans="1:19" ht="31.5" x14ac:dyDescent="0.25">
      <c r="A15" s="62" t="s">
        <v>34</v>
      </c>
      <c r="B15" s="73"/>
      <c r="C15" s="65" t="s">
        <v>14</v>
      </c>
      <c r="D15" s="59" t="s">
        <v>5</v>
      </c>
      <c r="E15" s="59"/>
      <c r="F15" s="59"/>
      <c r="G15" s="60">
        <v>4.17</v>
      </c>
      <c r="H15" s="68">
        <v>0.15</v>
      </c>
      <c r="I15" s="30">
        <f t="shared" si="0"/>
        <v>4.7954999999999997</v>
      </c>
      <c r="J15" s="30">
        <f t="shared" si="1"/>
        <v>0.95909999999999995</v>
      </c>
      <c r="K15" s="61">
        <f t="shared" si="2"/>
        <v>5.7545999999999999</v>
      </c>
    </row>
    <row r="16" spans="1:19" ht="31.5" x14ac:dyDescent="0.25">
      <c r="A16" s="62" t="s">
        <v>38</v>
      </c>
      <c r="B16" s="73"/>
      <c r="C16" s="65" t="s">
        <v>14</v>
      </c>
      <c r="D16" s="59" t="s">
        <v>5</v>
      </c>
      <c r="E16" s="59"/>
      <c r="F16" s="59"/>
      <c r="G16" s="60">
        <v>3.17</v>
      </c>
      <c r="H16" s="68">
        <v>0.15</v>
      </c>
      <c r="I16" s="30">
        <f t="shared" si="0"/>
        <v>3.6454999999999997</v>
      </c>
      <c r="J16" s="30">
        <f t="shared" si="1"/>
        <v>0.72909999999999997</v>
      </c>
      <c r="K16" s="61">
        <f t="shared" si="2"/>
        <v>4.3746</v>
      </c>
    </row>
    <row r="17" spans="1:11" ht="31.5" x14ac:dyDescent="0.25">
      <c r="A17" s="62" t="s">
        <v>39</v>
      </c>
      <c r="B17" s="73"/>
      <c r="C17" s="65" t="s">
        <v>14</v>
      </c>
      <c r="D17" s="59" t="s">
        <v>5</v>
      </c>
      <c r="E17" s="59"/>
      <c r="F17" s="59"/>
      <c r="G17" s="60">
        <v>2.75</v>
      </c>
      <c r="H17" s="68">
        <v>0.15</v>
      </c>
      <c r="I17" s="30">
        <f t="shared" si="0"/>
        <v>3.1625000000000001</v>
      </c>
      <c r="J17" s="30">
        <f t="shared" si="1"/>
        <v>0.63250000000000006</v>
      </c>
      <c r="K17" s="61">
        <f t="shared" si="2"/>
        <v>3.7949999999999999</v>
      </c>
    </row>
    <row r="18" spans="1:11" ht="15.75" x14ac:dyDescent="0.25">
      <c r="A18" s="62" t="s">
        <v>40</v>
      </c>
      <c r="B18" s="73"/>
      <c r="C18" s="65" t="s">
        <v>14</v>
      </c>
      <c r="D18" s="59" t="s">
        <v>5</v>
      </c>
      <c r="E18" s="59"/>
      <c r="F18" s="59"/>
      <c r="G18" s="60">
        <v>1.67</v>
      </c>
      <c r="H18" s="68">
        <v>0.15</v>
      </c>
      <c r="I18" s="30">
        <f t="shared" si="0"/>
        <v>1.9204999999999999</v>
      </c>
      <c r="J18" s="30">
        <f t="shared" si="1"/>
        <v>0.3841</v>
      </c>
      <c r="K18" s="61">
        <f t="shared" si="2"/>
        <v>2.3045999999999998</v>
      </c>
    </row>
    <row r="19" spans="1:11" ht="15.75" x14ac:dyDescent="0.25">
      <c r="A19" s="62" t="s">
        <v>41</v>
      </c>
      <c r="B19" s="73"/>
      <c r="C19" s="65" t="s">
        <v>14</v>
      </c>
      <c r="D19" s="59" t="s">
        <v>5</v>
      </c>
      <c r="E19" s="59"/>
      <c r="F19" s="59"/>
      <c r="G19" s="60">
        <v>1.5</v>
      </c>
      <c r="H19" s="68">
        <v>0.15</v>
      </c>
      <c r="I19" s="30">
        <f t="shared" si="0"/>
        <v>1.7250000000000001</v>
      </c>
      <c r="J19" s="30">
        <f t="shared" si="1"/>
        <v>0.34500000000000003</v>
      </c>
      <c r="K19" s="61">
        <f t="shared" si="2"/>
        <v>2.0700000000000003</v>
      </c>
    </row>
    <row r="20" spans="1:11" ht="31.5" x14ac:dyDescent="0.25">
      <c r="A20" s="62" t="s">
        <v>42</v>
      </c>
      <c r="B20" s="74"/>
      <c r="C20" s="65" t="s">
        <v>14</v>
      </c>
      <c r="D20" s="58" t="s">
        <v>5</v>
      </c>
      <c r="E20" s="58"/>
      <c r="F20" s="58"/>
      <c r="G20" s="30">
        <v>1.33</v>
      </c>
      <c r="H20" s="68">
        <v>0.15</v>
      </c>
      <c r="I20" s="30">
        <f t="shared" si="0"/>
        <v>1.5295000000000001</v>
      </c>
      <c r="J20" s="30">
        <f t="shared" si="1"/>
        <v>0.30590000000000006</v>
      </c>
      <c r="K20" s="61">
        <f t="shared" si="2"/>
        <v>1.8354000000000001</v>
      </c>
    </row>
    <row r="21" spans="1:11" ht="31.5" x14ac:dyDescent="0.25">
      <c r="A21" s="62" t="s">
        <v>43</v>
      </c>
      <c r="B21" s="74"/>
      <c r="C21" s="65" t="s">
        <v>14</v>
      </c>
      <c r="D21" s="58" t="s">
        <v>5</v>
      </c>
      <c r="E21" s="58"/>
      <c r="F21" s="58"/>
      <c r="G21" s="30">
        <v>1.08</v>
      </c>
      <c r="H21" s="68">
        <v>0.15</v>
      </c>
      <c r="I21" s="30">
        <f t="shared" si="0"/>
        <v>1.242</v>
      </c>
      <c r="J21" s="30">
        <f t="shared" si="1"/>
        <v>0.24840000000000001</v>
      </c>
      <c r="K21" s="61">
        <f t="shared" si="2"/>
        <v>1.4903999999999999</v>
      </c>
    </row>
    <row r="22" spans="1:11" ht="31.5" x14ac:dyDescent="0.25">
      <c r="A22" s="62" t="s">
        <v>44</v>
      </c>
      <c r="B22" s="74"/>
      <c r="C22" s="65" t="s">
        <v>14</v>
      </c>
      <c r="D22" s="58" t="s">
        <v>5</v>
      </c>
      <c r="E22" s="58"/>
      <c r="F22" s="58"/>
      <c r="G22" s="30">
        <v>1.08</v>
      </c>
      <c r="H22" s="68">
        <v>0.15</v>
      </c>
      <c r="I22" s="30">
        <f t="shared" si="0"/>
        <v>1.242</v>
      </c>
      <c r="J22" s="30">
        <f t="shared" si="1"/>
        <v>0.24840000000000001</v>
      </c>
      <c r="K22" s="61">
        <f t="shared" si="2"/>
        <v>1.4903999999999999</v>
      </c>
    </row>
    <row r="23" spans="1:11" ht="15.75" x14ac:dyDescent="0.25">
      <c r="A23" s="62" t="s">
        <v>45</v>
      </c>
      <c r="B23" s="74"/>
      <c r="C23" s="65" t="s">
        <v>14</v>
      </c>
      <c r="D23" s="58" t="s">
        <v>5</v>
      </c>
      <c r="E23" s="58"/>
      <c r="F23" s="58"/>
      <c r="G23" s="30">
        <v>0.83</v>
      </c>
      <c r="H23" s="68">
        <v>0.15</v>
      </c>
      <c r="I23" s="30">
        <f t="shared" si="0"/>
        <v>0.9544999999999999</v>
      </c>
      <c r="J23" s="30">
        <f t="shared" si="1"/>
        <v>0.19089999999999999</v>
      </c>
      <c r="K23" s="61">
        <f t="shared" si="2"/>
        <v>1.1454</v>
      </c>
    </row>
    <row r="24" spans="1:11" ht="15.75" x14ac:dyDescent="0.25">
      <c r="A24" s="62" t="s">
        <v>46</v>
      </c>
      <c r="B24" s="74"/>
      <c r="C24" s="65" t="s">
        <v>14</v>
      </c>
      <c r="D24" s="58" t="s">
        <v>5</v>
      </c>
      <c r="E24" s="58"/>
      <c r="F24" s="58"/>
      <c r="G24" s="30">
        <v>3.17</v>
      </c>
      <c r="H24" s="68">
        <v>0.15</v>
      </c>
      <c r="I24" s="30">
        <f t="shared" si="0"/>
        <v>3.6454999999999997</v>
      </c>
      <c r="J24" s="30">
        <f t="shared" si="1"/>
        <v>0.72909999999999997</v>
      </c>
      <c r="K24" s="61">
        <f t="shared" si="2"/>
        <v>4.3746</v>
      </c>
    </row>
    <row r="25" spans="1:11" ht="15.75" x14ac:dyDescent="0.25">
      <c r="A25" s="62" t="s">
        <v>46</v>
      </c>
      <c r="B25" s="74"/>
      <c r="C25" s="65" t="s">
        <v>14</v>
      </c>
      <c r="D25" s="58" t="s">
        <v>5</v>
      </c>
      <c r="E25" s="58"/>
      <c r="F25" s="58"/>
      <c r="G25" s="30">
        <v>2.65</v>
      </c>
      <c r="H25" s="68">
        <v>0.15</v>
      </c>
      <c r="I25" s="30">
        <f t="shared" ref="I25" si="3">+G25*H25+G25</f>
        <v>3.0474999999999999</v>
      </c>
      <c r="J25" s="30">
        <f t="shared" ref="J25" si="4">+I25*0.2</f>
        <v>0.60950000000000004</v>
      </c>
      <c r="K25" s="61">
        <f t="shared" ref="K25" si="5">+I25+J25</f>
        <v>3.657</v>
      </c>
    </row>
    <row r="26" spans="1:11" ht="31.5" x14ac:dyDescent="0.25">
      <c r="A26" s="62" t="s">
        <v>47</v>
      </c>
      <c r="B26" s="74"/>
      <c r="C26" s="65" t="s">
        <v>17</v>
      </c>
      <c r="D26" s="58" t="s">
        <v>5</v>
      </c>
      <c r="E26" s="58"/>
      <c r="F26" s="58"/>
      <c r="G26" s="30">
        <v>5</v>
      </c>
      <c r="H26" s="68">
        <v>0.15</v>
      </c>
      <c r="I26" s="30">
        <f t="shared" ref="I26:I27" si="6">+G26*H26+G26</f>
        <v>5.75</v>
      </c>
      <c r="J26" s="30">
        <f t="shared" ref="J26:J27" si="7">+I26*0.2</f>
        <v>1.1500000000000001</v>
      </c>
      <c r="K26" s="61">
        <f t="shared" ref="K26:K27" si="8">+I26+J26</f>
        <v>6.9</v>
      </c>
    </row>
    <row r="27" spans="1:11" ht="47.25" x14ac:dyDescent="0.25">
      <c r="A27" s="62" t="s">
        <v>48</v>
      </c>
      <c r="B27" s="74"/>
      <c r="C27" s="65" t="s">
        <v>17</v>
      </c>
      <c r="D27" s="58" t="s">
        <v>5</v>
      </c>
      <c r="E27" s="58"/>
      <c r="F27" s="58"/>
      <c r="G27" s="30">
        <v>6</v>
      </c>
      <c r="H27" s="68">
        <v>0.15</v>
      </c>
      <c r="I27" s="30">
        <f t="shared" si="6"/>
        <v>6.9</v>
      </c>
      <c r="J27" s="30">
        <f t="shared" si="7"/>
        <v>1.3800000000000001</v>
      </c>
      <c r="K27" s="61">
        <f t="shared" si="8"/>
        <v>8.2800000000000011</v>
      </c>
    </row>
    <row r="28" spans="1:11" ht="15.75" x14ac:dyDescent="0.25">
      <c r="A28" s="62" t="s">
        <v>75</v>
      </c>
      <c r="B28" s="74"/>
      <c r="C28" s="65" t="s">
        <v>16</v>
      </c>
      <c r="D28" s="58" t="s">
        <v>5</v>
      </c>
      <c r="E28" s="58"/>
      <c r="F28" s="58"/>
      <c r="G28" s="30">
        <v>35</v>
      </c>
      <c r="H28" s="68">
        <v>0.15</v>
      </c>
      <c r="I28" s="30">
        <f t="shared" ref="I28" si="9">+G28*H28+G28</f>
        <v>40.25</v>
      </c>
      <c r="J28" s="30">
        <f t="shared" ref="J28" si="10">+I28*0.2</f>
        <v>8.0500000000000007</v>
      </c>
      <c r="K28" s="61">
        <f t="shared" ref="K28" si="11">+I28+J28</f>
        <v>48.3</v>
      </c>
    </row>
    <row r="29" spans="1:11" ht="15.75" x14ac:dyDescent="0.25">
      <c r="A29" s="62" t="s">
        <v>78</v>
      </c>
      <c r="B29" s="74"/>
      <c r="C29" s="65" t="s">
        <v>79</v>
      </c>
      <c r="D29" s="58" t="s">
        <v>5</v>
      </c>
      <c r="E29" s="58"/>
      <c r="F29" s="58"/>
      <c r="G29" s="30">
        <v>178</v>
      </c>
      <c r="H29" s="68">
        <v>0.15</v>
      </c>
      <c r="I29" s="30">
        <f t="shared" si="0"/>
        <v>204.7</v>
      </c>
      <c r="J29" s="30">
        <f t="shared" si="1"/>
        <v>40.94</v>
      </c>
      <c r="K29" s="61">
        <f t="shared" si="2"/>
        <v>245.64</v>
      </c>
    </row>
    <row r="31" spans="1:11" ht="15.75" x14ac:dyDescent="0.25">
      <c r="A31" s="81" t="s">
        <v>33</v>
      </c>
      <c r="B31" s="63"/>
    </row>
  </sheetData>
  <autoFilter ref="A11:K29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3A64-2882-40C8-9A9A-A42FAD8CAD79}">
  <sheetPr>
    <tabColor rgb="FF92D050"/>
  </sheetPr>
  <dimension ref="A1:K23"/>
  <sheetViews>
    <sheetView workbookViewId="0">
      <selection sqref="A1:K25"/>
    </sheetView>
  </sheetViews>
  <sheetFormatPr defaultRowHeight="15" x14ac:dyDescent="0.25"/>
  <cols>
    <col min="5" max="5" width="34.42578125" customWidth="1"/>
    <col min="7" max="7" width="10.7109375" customWidth="1"/>
    <col min="8" max="8" width="14.28515625" bestFit="1" customWidth="1"/>
  </cols>
  <sheetData>
    <row r="1" spans="1:11" ht="18.75" x14ac:dyDescent="0.3">
      <c r="A1" s="90"/>
      <c r="B1" s="90"/>
      <c r="C1" s="90"/>
      <c r="D1" s="90"/>
      <c r="E1" s="90"/>
      <c r="F1" s="90" t="s">
        <v>198</v>
      </c>
      <c r="G1" s="90"/>
      <c r="H1" s="90"/>
      <c r="I1" s="90"/>
    </row>
    <row r="2" spans="1:11" ht="18.75" x14ac:dyDescent="0.3">
      <c r="A2" s="90"/>
      <c r="B2" s="90"/>
      <c r="C2" s="90"/>
      <c r="D2" s="90"/>
      <c r="E2" s="90"/>
      <c r="F2" s="90" t="s">
        <v>199</v>
      </c>
      <c r="G2" s="90"/>
      <c r="H2" s="90"/>
      <c r="I2" s="90"/>
    </row>
    <row r="3" spans="1:11" ht="18.75" x14ac:dyDescent="0.3">
      <c r="A3" s="90"/>
      <c r="B3" s="90"/>
      <c r="C3" s="90"/>
      <c r="D3" s="90"/>
      <c r="E3" s="90"/>
      <c r="F3" s="90" t="s">
        <v>200</v>
      </c>
      <c r="G3" s="90"/>
      <c r="H3" s="90"/>
      <c r="I3" s="90"/>
    </row>
    <row r="4" spans="1:11" ht="18.75" x14ac:dyDescent="0.3">
      <c r="A4" s="90"/>
      <c r="B4" s="90"/>
      <c r="C4" s="90"/>
      <c r="D4" s="90"/>
      <c r="E4" s="90"/>
      <c r="F4" s="90"/>
      <c r="G4" s="90"/>
      <c r="H4" s="90"/>
      <c r="I4" s="90"/>
    </row>
    <row r="5" spans="1:11" ht="18.75" x14ac:dyDescent="0.3">
      <c r="A5" s="90"/>
      <c r="B5" s="90"/>
      <c r="C5" s="90"/>
      <c r="D5" s="90"/>
      <c r="E5" s="90"/>
      <c r="F5" s="90"/>
      <c r="G5" s="90"/>
      <c r="H5" s="90"/>
      <c r="I5" s="90"/>
    </row>
    <row r="6" spans="1:11" ht="18.75" x14ac:dyDescent="0.3">
      <c r="A6" s="90"/>
      <c r="B6" s="90"/>
      <c r="C6" s="90"/>
      <c r="D6" s="90"/>
      <c r="E6" s="90"/>
      <c r="F6" s="90"/>
      <c r="G6" s="90"/>
      <c r="H6" s="90"/>
      <c r="I6" s="90"/>
    </row>
    <row r="7" spans="1:11" ht="18.75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11" ht="15.75" x14ac:dyDescent="0.25">
      <c r="A8" s="151" t="s">
        <v>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1:11" ht="48.75" customHeight="1" x14ac:dyDescent="0.25">
      <c r="A9" s="154" t="s">
        <v>211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</row>
    <row r="10" spans="1:11" ht="18.75" x14ac:dyDescent="0.3">
      <c r="A10" s="91"/>
      <c r="B10" s="91"/>
      <c r="C10" s="91"/>
      <c r="D10" s="91"/>
      <c r="E10" s="91"/>
      <c r="F10" s="90"/>
      <c r="G10" s="90"/>
      <c r="H10" s="90"/>
      <c r="I10" s="90"/>
    </row>
    <row r="11" spans="1:11" ht="18.75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11" ht="18.75" x14ac:dyDescent="0.3">
      <c r="A12" s="90"/>
      <c r="B12" s="90"/>
      <c r="C12" s="90"/>
      <c r="D12" s="90"/>
      <c r="E12" s="90"/>
      <c r="F12" s="90"/>
      <c r="G12" s="90"/>
      <c r="H12" s="107">
        <v>45051</v>
      </c>
      <c r="I12" s="90"/>
    </row>
    <row r="13" spans="1:11" ht="18.75" x14ac:dyDescent="0.3">
      <c r="A13" s="92" t="s">
        <v>201</v>
      </c>
      <c r="B13" s="93" t="s">
        <v>202</v>
      </c>
      <c r="C13" s="94"/>
      <c r="D13" s="94"/>
      <c r="E13" s="95"/>
      <c r="F13" s="96" t="s">
        <v>203</v>
      </c>
      <c r="G13" s="96" t="s">
        <v>204</v>
      </c>
      <c r="H13" s="96" t="s">
        <v>205</v>
      </c>
      <c r="I13" s="96" t="s">
        <v>206</v>
      </c>
    </row>
    <row r="14" spans="1:11" ht="18.75" x14ac:dyDescent="0.3">
      <c r="A14" s="92"/>
      <c r="B14" s="97"/>
      <c r="C14" s="98"/>
      <c r="D14" s="98"/>
      <c r="E14" s="99"/>
      <c r="F14" s="100"/>
      <c r="G14" s="100" t="s">
        <v>207</v>
      </c>
      <c r="H14" s="100"/>
      <c r="I14" s="100"/>
    </row>
    <row r="15" spans="1:11" ht="18.75" x14ac:dyDescent="0.3">
      <c r="A15" s="101">
        <v>1</v>
      </c>
      <c r="B15" s="102" t="s">
        <v>235</v>
      </c>
      <c r="C15" s="103"/>
      <c r="D15" s="103"/>
      <c r="E15" s="104"/>
      <c r="F15" s="92" t="s">
        <v>233</v>
      </c>
      <c r="G15" s="101">
        <v>4.17</v>
      </c>
      <c r="H15" s="105">
        <f>G15*20%</f>
        <v>0.83400000000000007</v>
      </c>
      <c r="I15" s="105">
        <f>G15+H15</f>
        <v>5.0039999999999996</v>
      </c>
    </row>
    <row r="16" spans="1:11" ht="18.75" x14ac:dyDescent="0.3">
      <c r="A16" s="101">
        <v>2</v>
      </c>
      <c r="B16" s="102" t="s">
        <v>236</v>
      </c>
      <c r="C16" s="103"/>
      <c r="D16" s="103"/>
      <c r="E16" s="104"/>
      <c r="F16" s="92" t="s">
        <v>233</v>
      </c>
      <c r="G16" s="101">
        <v>5.83</v>
      </c>
      <c r="H16" s="105">
        <f>G16*20%</f>
        <v>1.1660000000000001</v>
      </c>
      <c r="I16" s="105">
        <f>G16+H16</f>
        <v>6.9960000000000004</v>
      </c>
    </row>
    <row r="17" spans="1:9" ht="18.75" x14ac:dyDescent="0.3">
      <c r="A17" s="90"/>
      <c r="B17" s="90"/>
      <c r="C17" s="90"/>
      <c r="D17" s="90"/>
      <c r="E17" s="90"/>
      <c r="F17" s="90"/>
      <c r="G17" s="106"/>
      <c r="H17" s="106"/>
      <c r="I17" s="106"/>
    </row>
    <row r="18" spans="1:9" ht="18.75" x14ac:dyDescent="0.3">
      <c r="A18" s="90"/>
      <c r="B18" s="90"/>
      <c r="C18" s="90"/>
      <c r="D18" s="90"/>
      <c r="E18" s="90"/>
      <c r="F18" s="90"/>
      <c r="G18" s="90"/>
      <c r="H18" s="90"/>
      <c r="I18" s="90"/>
    </row>
    <row r="19" spans="1:9" ht="18.75" x14ac:dyDescent="0.3">
      <c r="A19" s="90"/>
      <c r="B19" s="90"/>
      <c r="C19" s="90"/>
      <c r="D19" s="90"/>
      <c r="E19" s="90"/>
      <c r="F19" s="90"/>
      <c r="G19" s="90"/>
      <c r="H19" s="90"/>
      <c r="I19" s="90"/>
    </row>
    <row r="20" spans="1:9" ht="18.75" x14ac:dyDescent="0.3">
      <c r="A20" s="90" t="s">
        <v>84</v>
      </c>
      <c r="B20" s="90"/>
      <c r="C20" s="90"/>
      <c r="D20" s="90"/>
      <c r="E20" s="90" t="s">
        <v>210</v>
      </c>
      <c r="F20" s="90"/>
      <c r="G20" s="90"/>
      <c r="H20" s="90"/>
      <c r="I20" s="90"/>
    </row>
    <row r="21" spans="1:9" ht="18.75" x14ac:dyDescent="0.3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8.75" x14ac:dyDescent="0.3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8.75" x14ac:dyDescent="0.3">
      <c r="A23" s="90"/>
      <c r="B23" s="90"/>
      <c r="C23" s="90"/>
      <c r="D23" s="90"/>
      <c r="E23" s="90"/>
      <c r="F23" s="90"/>
      <c r="G23" s="90"/>
      <c r="H23" s="90"/>
      <c r="I23" s="90"/>
    </row>
  </sheetData>
  <mergeCells count="2">
    <mergeCell ref="A8:K8"/>
    <mergeCell ref="A9:K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4EA61-E07F-4DC4-9691-715BA25663F8}">
  <sheetPr>
    <tabColor rgb="FF92D050"/>
  </sheetPr>
  <dimension ref="A1:X23"/>
  <sheetViews>
    <sheetView workbookViewId="0">
      <selection activeCell="A23" sqref="A23"/>
    </sheetView>
  </sheetViews>
  <sheetFormatPr defaultRowHeight="15" x14ac:dyDescent="0.25"/>
  <cols>
    <col min="5" max="5" width="34.42578125" customWidth="1"/>
    <col min="7" max="7" width="10.7109375" customWidth="1"/>
    <col min="8" max="8" width="14.28515625" bestFit="1" customWidth="1"/>
    <col min="16" max="16" width="29.85546875" customWidth="1"/>
  </cols>
  <sheetData>
    <row r="1" spans="1:24" ht="18.75" x14ac:dyDescent="0.3">
      <c r="A1" s="90"/>
      <c r="B1" s="90"/>
      <c r="C1" s="90"/>
      <c r="D1" s="90"/>
      <c r="E1" s="90"/>
      <c r="F1" s="90" t="s">
        <v>198</v>
      </c>
      <c r="G1" s="90"/>
      <c r="H1" s="90"/>
      <c r="I1" s="90"/>
      <c r="M1" s="90"/>
      <c r="N1" s="90"/>
      <c r="O1" s="90"/>
      <c r="P1" s="90"/>
      <c r="Q1" s="90"/>
      <c r="R1" s="90" t="s">
        <v>198</v>
      </c>
      <c r="S1" s="90"/>
      <c r="T1" s="90"/>
      <c r="U1" s="90"/>
    </row>
    <row r="2" spans="1:24" ht="18.75" x14ac:dyDescent="0.3">
      <c r="A2" s="90"/>
      <c r="B2" s="90"/>
      <c r="C2" s="90"/>
      <c r="D2" s="90"/>
      <c r="E2" s="90"/>
      <c r="F2" s="90" t="s">
        <v>199</v>
      </c>
      <c r="G2" s="90"/>
      <c r="H2" s="90"/>
      <c r="I2" s="90"/>
      <c r="M2" s="90"/>
      <c r="N2" s="90"/>
      <c r="O2" s="90"/>
      <c r="P2" s="90"/>
      <c r="Q2" s="90"/>
      <c r="R2" s="90" t="s">
        <v>199</v>
      </c>
      <c r="S2" s="90"/>
      <c r="T2" s="90"/>
      <c r="U2" s="90"/>
    </row>
    <row r="3" spans="1:24" ht="18.75" x14ac:dyDescent="0.3">
      <c r="A3" s="90"/>
      <c r="B3" s="90"/>
      <c r="C3" s="90"/>
      <c r="D3" s="90"/>
      <c r="E3" s="90"/>
      <c r="F3" s="90" t="s">
        <v>200</v>
      </c>
      <c r="G3" s="90"/>
      <c r="H3" s="90"/>
      <c r="I3" s="90"/>
      <c r="M3" s="90"/>
      <c r="N3" s="90"/>
      <c r="O3" s="90"/>
      <c r="P3" s="90"/>
      <c r="Q3" s="90"/>
      <c r="R3" s="90" t="s">
        <v>200</v>
      </c>
      <c r="S3" s="90"/>
      <c r="T3" s="90"/>
      <c r="U3" s="90"/>
    </row>
    <row r="4" spans="1:24" ht="18.75" x14ac:dyDescent="0.3">
      <c r="A4" s="90"/>
      <c r="B4" s="90"/>
      <c r="C4" s="90"/>
      <c r="D4" s="90"/>
      <c r="E4" s="90"/>
      <c r="F4" s="90"/>
      <c r="G4" s="90"/>
      <c r="H4" s="90"/>
      <c r="I4" s="90"/>
      <c r="M4" s="90"/>
      <c r="N4" s="90"/>
      <c r="O4" s="90"/>
      <c r="P4" s="90"/>
      <c r="Q4" s="90"/>
      <c r="R4" s="90"/>
      <c r="S4" s="90"/>
      <c r="T4" s="90"/>
      <c r="U4" s="90"/>
    </row>
    <row r="5" spans="1:24" ht="18.75" x14ac:dyDescent="0.3">
      <c r="A5" s="90"/>
      <c r="B5" s="90"/>
      <c r="C5" s="90"/>
      <c r="D5" s="90"/>
      <c r="E5" s="90"/>
      <c r="F5" s="90"/>
      <c r="G5" s="90"/>
      <c r="H5" s="90"/>
      <c r="I5" s="90"/>
      <c r="M5" s="90"/>
      <c r="N5" s="90"/>
      <c r="O5" s="90"/>
      <c r="P5" s="90"/>
      <c r="Q5" s="90"/>
      <c r="R5" s="90"/>
      <c r="S5" s="90"/>
      <c r="T5" s="90"/>
      <c r="U5" s="90"/>
    </row>
    <row r="6" spans="1:24" ht="18.75" x14ac:dyDescent="0.3">
      <c r="A6" s="90"/>
      <c r="B6" s="90"/>
      <c r="C6" s="90"/>
      <c r="D6" s="90"/>
      <c r="E6" s="90"/>
      <c r="F6" s="90"/>
      <c r="G6" s="90"/>
      <c r="H6" s="90"/>
      <c r="I6" s="90"/>
      <c r="M6" s="90"/>
      <c r="N6" s="90"/>
      <c r="O6" s="90"/>
      <c r="P6" s="90"/>
      <c r="Q6" s="90"/>
      <c r="R6" s="90"/>
      <c r="S6" s="90"/>
      <c r="T6" s="90"/>
      <c r="U6" s="90"/>
    </row>
    <row r="7" spans="1:24" ht="18.75" x14ac:dyDescent="0.3">
      <c r="A7" s="90"/>
      <c r="B7" s="90"/>
      <c r="C7" s="90"/>
      <c r="D7" s="90"/>
      <c r="E7" s="90"/>
      <c r="F7" s="90"/>
      <c r="G7" s="90"/>
      <c r="H7" s="90"/>
      <c r="I7" s="90"/>
      <c r="M7" s="90"/>
      <c r="N7" s="90"/>
      <c r="O7" s="90"/>
      <c r="P7" s="90"/>
      <c r="Q7" s="90"/>
      <c r="R7" s="90"/>
      <c r="S7" s="90"/>
      <c r="T7" s="90"/>
      <c r="U7" s="90"/>
    </row>
    <row r="8" spans="1:24" ht="15.75" x14ac:dyDescent="0.25">
      <c r="A8" s="151" t="s">
        <v>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  <c r="M8" s="151" t="s">
        <v>7</v>
      </c>
      <c r="N8" s="151"/>
      <c r="O8" s="151"/>
      <c r="P8" s="151"/>
      <c r="Q8" s="151"/>
      <c r="R8" s="151"/>
      <c r="S8" s="151"/>
      <c r="T8" s="151"/>
      <c r="U8" s="151"/>
      <c r="V8" s="151"/>
      <c r="W8" s="151"/>
    </row>
    <row r="9" spans="1:24" ht="48.75" customHeight="1" x14ac:dyDescent="0.25">
      <c r="A9" s="154" t="s">
        <v>211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N9" s="154" t="s">
        <v>211</v>
      </c>
      <c r="O9" s="154"/>
      <c r="P9" s="154"/>
      <c r="Q9" s="154"/>
      <c r="R9" s="154"/>
      <c r="S9" s="154"/>
      <c r="T9" s="154"/>
      <c r="U9" s="154"/>
      <c r="V9" s="154"/>
      <c r="W9" s="154"/>
      <c r="X9" s="154"/>
    </row>
    <row r="10" spans="1:24" ht="18.75" x14ac:dyDescent="0.3">
      <c r="A10" s="91"/>
      <c r="B10" s="91"/>
      <c r="C10" s="91"/>
      <c r="D10" s="91"/>
      <c r="E10" s="91"/>
      <c r="F10" s="90"/>
      <c r="G10" s="90"/>
      <c r="H10" s="90"/>
      <c r="I10" s="90"/>
    </row>
    <row r="11" spans="1:24" ht="18.75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24" ht="18.75" x14ac:dyDescent="0.3">
      <c r="A12" s="90"/>
      <c r="B12" s="90"/>
      <c r="C12" s="90"/>
      <c r="D12" s="90"/>
      <c r="E12" s="90"/>
      <c r="F12" s="90"/>
      <c r="G12" s="90"/>
      <c r="H12" s="107">
        <v>45084</v>
      </c>
      <c r="I12" s="90"/>
      <c r="L12" s="90"/>
      <c r="M12" s="90"/>
      <c r="N12" s="90"/>
      <c r="O12" s="90"/>
      <c r="P12" s="90"/>
      <c r="Q12" s="90"/>
      <c r="R12" s="90"/>
      <c r="S12" s="107"/>
      <c r="T12" s="90"/>
    </row>
    <row r="13" spans="1:24" ht="18.75" x14ac:dyDescent="0.3">
      <c r="A13" s="92" t="s">
        <v>201</v>
      </c>
      <c r="B13" s="93" t="s">
        <v>202</v>
      </c>
      <c r="C13" s="94"/>
      <c r="D13" s="94"/>
      <c r="E13" s="95"/>
      <c r="F13" s="96" t="s">
        <v>203</v>
      </c>
      <c r="G13" s="96" t="s">
        <v>204</v>
      </c>
      <c r="H13" s="96" t="s">
        <v>205</v>
      </c>
      <c r="I13" s="96" t="s">
        <v>206</v>
      </c>
      <c r="L13" s="92" t="s">
        <v>201</v>
      </c>
      <c r="M13" s="93" t="s">
        <v>202</v>
      </c>
      <c r="N13" s="94"/>
      <c r="O13" s="94"/>
      <c r="P13" s="95"/>
      <c r="Q13" s="96" t="s">
        <v>203</v>
      </c>
      <c r="R13" s="96" t="s">
        <v>204</v>
      </c>
      <c r="S13" s="96" t="s">
        <v>205</v>
      </c>
      <c r="T13" s="96" t="s">
        <v>206</v>
      </c>
    </row>
    <row r="14" spans="1:24" ht="18.75" x14ac:dyDescent="0.3">
      <c r="A14" s="92"/>
      <c r="B14" s="97"/>
      <c r="C14" s="98"/>
      <c r="D14" s="98"/>
      <c r="E14" s="99"/>
      <c r="F14" s="100"/>
      <c r="G14" s="100" t="s">
        <v>207</v>
      </c>
      <c r="H14" s="100"/>
      <c r="I14" s="100"/>
      <c r="L14" s="92"/>
      <c r="M14" s="97"/>
      <c r="N14" s="98"/>
      <c r="O14" s="98"/>
      <c r="P14" s="99"/>
      <c r="Q14" s="100"/>
      <c r="R14" s="100" t="s">
        <v>207</v>
      </c>
      <c r="S14" s="100"/>
      <c r="T14" s="100"/>
    </row>
    <row r="15" spans="1:24" ht="18.75" x14ac:dyDescent="0.3">
      <c r="A15" s="101">
        <v>1</v>
      </c>
      <c r="B15" s="102" t="s">
        <v>232</v>
      </c>
      <c r="C15" s="103"/>
      <c r="D15" s="103"/>
      <c r="E15" s="104" t="s">
        <v>294</v>
      </c>
      <c r="F15" s="92" t="s">
        <v>233</v>
      </c>
      <c r="G15" s="101">
        <v>9.7899999999999991</v>
      </c>
      <c r="H15" s="105">
        <f>G15*10%</f>
        <v>0.97899999999999998</v>
      </c>
      <c r="I15" s="105">
        <f>G15+H15</f>
        <v>10.768999999999998</v>
      </c>
      <c r="L15" s="101">
        <v>1</v>
      </c>
      <c r="M15" s="102" t="s">
        <v>232</v>
      </c>
      <c r="N15" s="103"/>
      <c r="O15" s="103"/>
      <c r="P15" s="104" t="s">
        <v>294</v>
      </c>
      <c r="Q15" s="92" t="s">
        <v>233</v>
      </c>
      <c r="R15" s="101">
        <v>9.7899999999999991</v>
      </c>
      <c r="S15" s="105">
        <f>R15*10%</f>
        <v>0.97899999999999998</v>
      </c>
      <c r="T15" s="105">
        <f>R15+S15</f>
        <v>10.768999999999998</v>
      </c>
    </row>
    <row r="16" spans="1:24" ht="18.75" x14ac:dyDescent="0.3">
      <c r="A16" s="101">
        <v>2</v>
      </c>
      <c r="B16" s="102" t="s">
        <v>295</v>
      </c>
      <c r="C16" s="103"/>
      <c r="D16" s="103"/>
      <c r="E16" s="104" t="s">
        <v>296</v>
      </c>
      <c r="F16" s="92" t="s">
        <v>99</v>
      </c>
      <c r="G16" s="101">
        <v>0.83</v>
      </c>
      <c r="H16" s="105">
        <f>G16*20%</f>
        <v>0.16600000000000001</v>
      </c>
      <c r="I16" s="105">
        <f>G16+H16</f>
        <v>0.996</v>
      </c>
      <c r="L16" s="101">
        <v>2</v>
      </c>
      <c r="M16" s="102" t="s">
        <v>295</v>
      </c>
      <c r="N16" s="103"/>
      <c r="O16" s="103"/>
      <c r="P16" s="104">
        <v>0.75</v>
      </c>
      <c r="Q16" s="92" t="s">
        <v>99</v>
      </c>
      <c r="R16" s="105">
        <v>0.6</v>
      </c>
      <c r="S16" s="105">
        <f>R16*20%</f>
        <v>0.12</v>
      </c>
      <c r="T16" s="105">
        <f>R16+S16</f>
        <v>0.72</v>
      </c>
    </row>
    <row r="17" spans="1:20" ht="18.75" x14ac:dyDescent="0.3">
      <c r="A17" s="101">
        <v>3</v>
      </c>
      <c r="B17" s="102" t="s">
        <v>297</v>
      </c>
      <c r="C17" s="103"/>
      <c r="D17" s="103"/>
      <c r="E17" s="104"/>
      <c r="F17" s="92" t="s">
        <v>99</v>
      </c>
      <c r="G17" s="101">
        <v>0.16</v>
      </c>
      <c r="H17" s="105">
        <f>G17*20%</f>
        <v>3.2000000000000001E-2</v>
      </c>
      <c r="I17" s="105">
        <f>G17+H17</f>
        <v>0.192</v>
      </c>
      <c r="L17" s="101">
        <v>3</v>
      </c>
      <c r="M17" s="102" t="s">
        <v>297</v>
      </c>
      <c r="N17" s="103"/>
      <c r="O17" s="103"/>
      <c r="P17" s="104"/>
      <c r="Q17" s="92" t="s">
        <v>99</v>
      </c>
      <c r="R17" s="101">
        <v>0.16</v>
      </c>
      <c r="S17" s="105">
        <f>R17*20%</f>
        <v>3.2000000000000001E-2</v>
      </c>
      <c r="T17" s="105">
        <f>R17+S17</f>
        <v>0.192</v>
      </c>
    </row>
    <row r="18" spans="1:20" ht="18.75" x14ac:dyDescent="0.3">
      <c r="A18" s="101">
        <v>4</v>
      </c>
      <c r="B18" s="102" t="s">
        <v>298</v>
      </c>
      <c r="C18" s="103"/>
      <c r="D18" s="103"/>
      <c r="E18" s="104"/>
      <c r="F18" s="92" t="s">
        <v>299</v>
      </c>
      <c r="G18" s="127">
        <f>G15*1.5</f>
        <v>14.684999999999999</v>
      </c>
      <c r="H18" s="127">
        <f>G18*10%</f>
        <v>1.4684999999999999</v>
      </c>
      <c r="I18" s="127">
        <f>G18+H18+I16+I17</f>
        <v>17.341499999999996</v>
      </c>
      <c r="L18" s="101">
        <v>4</v>
      </c>
      <c r="M18" s="102" t="s">
        <v>300</v>
      </c>
      <c r="N18" s="103"/>
      <c r="O18" s="103"/>
      <c r="P18" s="104"/>
      <c r="Q18" s="92">
        <v>0.75</v>
      </c>
      <c r="R18" s="127">
        <f>R15*Q18</f>
        <v>7.3424999999999994</v>
      </c>
      <c r="S18" s="127">
        <f>R18*10%</f>
        <v>0.73424999999999996</v>
      </c>
      <c r="T18" s="127">
        <f>R18+S18+T16+T17</f>
        <v>8.9887499999999996</v>
      </c>
    </row>
    <row r="19" spans="1:20" ht="18.75" x14ac:dyDescent="0.3">
      <c r="A19" s="90"/>
      <c r="B19" s="90"/>
      <c r="C19" s="90"/>
      <c r="D19" s="90"/>
      <c r="E19" s="90"/>
      <c r="F19" s="90"/>
      <c r="G19" s="90"/>
      <c r="H19" s="90"/>
      <c r="I19" s="90"/>
    </row>
    <row r="20" spans="1:20" ht="18.75" x14ac:dyDescent="0.3">
      <c r="A20" s="90" t="s">
        <v>84</v>
      </c>
      <c r="B20" s="90"/>
      <c r="C20" s="90"/>
      <c r="D20" s="90"/>
      <c r="E20" s="90" t="s">
        <v>210</v>
      </c>
      <c r="F20" s="90"/>
      <c r="G20" s="90"/>
      <c r="H20" s="90"/>
      <c r="I20" s="90"/>
    </row>
    <row r="21" spans="1:20" ht="18.75" x14ac:dyDescent="0.3">
      <c r="A21" s="90"/>
      <c r="B21" s="90"/>
      <c r="C21" s="90"/>
      <c r="D21" s="90"/>
      <c r="E21" s="90"/>
      <c r="F21" s="90"/>
      <c r="G21" s="90"/>
      <c r="H21" s="90"/>
      <c r="I21" s="90"/>
    </row>
    <row r="22" spans="1:20" ht="18.75" x14ac:dyDescent="0.3">
      <c r="A22" s="90" t="s">
        <v>301</v>
      </c>
      <c r="B22" s="90"/>
      <c r="C22" s="90"/>
      <c r="D22" s="90"/>
      <c r="E22" s="90"/>
      <c r="F22" s="90"/>
      <c r="G22" s="90"/>
      <c r="H22" s="90"/>
      <c r="I22" s="90"/>
    </row>
    <row r="23" spans="1:20" ht="18.75" x14ac:dyDescent="0.3">
      <c r="A23" s="90"/>
      <c r="B23" s="90"/>
      <c r="C23" s="90"/>
      <c r="D23" s="90"/>
      <c r="E23" s="90"/>
      <c r="F23" s="90"/>
      <c r="G23" s="90"/>
      <c r="H23" s="90"/>
      <c r="I23" s="90"/>
    </row>
  </sheetData>
  <mergeCells count="4">
    <mergeCell ref="A8:K8"/>
    <mergeCell ref="A9:K9"/>
    <mergeCell ref="M8:W8"/>
    <mergeCell ref="N9:X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A2C08-4DDF-4CF0-9D1C-5FD70954380C}">
  <sheetPr>
    <tabColor rgb="FF92D050"/>
  </sheetPr>
  <dimension ref="A1:K26"/>
  <sheetViews>
    <sheetView workbookViewId="0">
      <selection activeCell="G18" sqref="G18"/>
    </sheetView>
  </sheetViews>
  <sheetFormatPr defaultRowHeight="15" x14ac:dyDescent="0.25"/>
  <cols>
    <col min="5" max="5" width="34.42578125" customWidth="1"/>
    <col min="7" max="7" width="10.7109375" customWidth="1"/>
    <col min="8" max="8" width="14.28515625" bestFit="1" customWidth="1"/>
  </cols>
  <sheetData>
    <row r="1" spans="1:11" ht="18.75" x14ac:dyDescent="0.3">
      <c r="A1" s="90"/>
      <c r="B1" s="90"/>
      <c r="C1" s="90"/>
      <c r="D1" s="90"/>
      <c r="E1" s="90"/>
      <c r="F1" s="90" t="s">
        <v>198</v>
      </c>
      <c r="G1" s="90"/>
      <c r="H1" s="90"/>
      <c r="I1" s="90"/>
    </row>
    <row r="2" spans="1:11" ht="18.75" x14ac:dyDescent="0.3">
      <c r="A2" s="90"/>
      <c r="B2" s="90"/>
      <c r="C2" s="90"/>
      <c r="D2" s="90"/>
      <c r="E2" s="90"/>
      <c r="F2" s="90" t="s">
        <v>199</v>
      </c>
      <c r="G2" s="90"/>
      <c r="H2" s="90"/>
      <c r="I2" s="90"/>
    </row>
    <row r="3" spans="1:11" ht="18.75" x14ac:dyDescent="0.3">
      <c r="A3" s="90"/>
      <c r="B3" s="90"/>
      <c r="C3" s="90"/>
      <c r="D3" s="90"/>
      <c r="E3" s="90"/>
      <c r="F3" s="90" t="s">
        <v>200</v>
      </c>
      <c r="G3" s="90"/>
      <c r="H3" s="90"/>
      <c r="I3" s="90"/>
    </row>
    <row r="4" spans="1:11" ht="18.75" x14ac:dyDescent="0.3">
      <c r="A4" s="90"/>
      <c r="B4" s="90"/>
      <c r="C4" s="90"/>
      <c r="D4" s="90"/>
      <c r="E4" s="90"/>
      <c r="F4" s="90"/>
      <c r="G4" s="90"/>
      <c r="H4" s="90"/>
      <c r="I4" s="90"/>
    </row>
    <row r="5" spans="1:11" ht="18.75" x14ac:dyDescent="0.3">
      <c r="A5" s="90"/>
      <c r="B5" s="90"/>
      <c r="C5" s="90"/>
      <c r="D5" s="90"/>
      <c r="E5" s="90"/>
      <c r="F5" s="90"/>
      <c r="G5" s="90"/>
      <c r="H5" s="90"/>
      <c r="I5" s="90"/>
    </row>
    <row r="6" spans="1:11" ht="18.75" x14ac:dyDescent="0.3">
      <c r="A6" s="90"/>
      <c r="B6" s="90"/>
      <c r="C6" s="90"/>
      <c r="D6" s="90"/>
      <c r="E6" s="90"/>
      <c r="F6" s="90"/>
      <c r="G6" s="90"/>
      <c r="H6" s="90"/>
      <c r="I6" s="90"/>
    </row>
    <row r="7" spans="1:11" ht="18.75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11" ht="15.75" x14ac:dyDescent="0.25">
      <c r="A8" s="151" t="s">
        <v>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1:11" ht="48.75" customHeight="1" x14ac:dyDescent="0.25">
      <c r="A9" s="154" t="s">
        <v>211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</row>
    <row r="10" spans="1:11" ht="18.75" x14ac:dyDescent="0.3">
      <c r="A10" s="91"/>
      <c r="B10" s="91"/>
      <c r="C10" s="91"/>
      <c r="D10" s="91"/>
      <c r="E10" s="91"/>
      <c r="F10" s="90"/>
      <c r="G10" s="90"/>
      <c r="H10" s="90"/>
      <c r="I10" s="90"/>
    </row>
    <row r="11" spans="1:11" ht="18.75" x14ac:dyDescent="0.3">
      <c r="A11" s="90"/>
      <c r="B11" s="90"/>
      <c r="C11" s="90"/>
      <c r="D11" s="90"/>
      <c r="E11" s="90"/>
      <c r="F11" s="90"/>
      <c r="G11" s="90"/>
      <c r="H11" s="90"/>
      <c r="I11" s="90"/>
    </row>
    <row r="12" spans="1:11" ht="18.75" x14ac:dyDescent="0.3">
      <c r="A12" s="90"/>
      <c r="B12" s="90"/>
      <c r="C12" s="90"/>
      <c r="D12" s="90"/>
      <c r="E12" s="90"/>
      <c r="F12" s="90"/>
      <c r="G12" s="90"/>
      <c r="H12" s="107">
        <v>45050</v>
      </c>
      <c r="I12" s="90"/>
    </row>
    <row r="13" spans="1:11" ht="18.75" x14ac:dyDescent="0.3">
      <c r="A13" s="92" t="s">
        <v>201</v>
      </c>
      <c r="B13" s="93" t="s">
        <v>202</v>
      </c>
      <c r="C13" s="94"/>
      <c r="D13" s="94"/>
      <c r="E13" s="95"/>
      <c r="F13" s="96" t="s">
        <v>203</v>
      </c>
      <c r="G13" s="96" t="s">
        <v>204</v>
      </c>
      <c r="H13" s="96" t="s">
        <v>205</v>
      </c>
      <c r="I13" s="96" t="s">
        <v>206</v>
      </c>
    </row>
    <row r="14" spans="1:11" ht="18.75" x14ac:dyDescent="0.3">
      <c r="A14" s="92"/>
      <c r="B14" s="97"/>
      <c r="C14" s="98"/>
      <c r="D14" s="98"/>
      <c r="E14" s="99"/>
      <c r="F14" s="100"/>
      <c r="G14" s="100" t="s">
        <v>207</v>
      </c>
      <c r="H14" s="100"/>
      <c r="I14" s="100"/>
    </row>
    <row r="15" spans="1:11" ht="18.75" x14ac:dyDescent="0.3">
      <c r="A15" s="101">
        <v>1</v>
      </c>
      <c r="B15" s="102" t="s">
        <v>208</v>
      </c>
      <c r="C15" s="103"/>
      <c r="D15" s="103"/>
      <c r="E15" s="104"/>
      <c r="F15" s="92" t="s">
        <v>99</v>
      </c>
      <c r="G15" s="101">
        <v>7</v>
      </c>
      <c r="H15" s="105">
        <f>G15*20%</f>
        <v>1.4000000000000001</v>
      </c>
      <c r="I15" s="105">
        <f>G15+H15</f>
        <v>8.4</v>
      </c>
    </row>
    <row r="16" spans="1:11" ht="18.75" x14ac:dyDescent="0.3">
      <c r="A16" s="101">
        <v>2</v>
      </c>
      <c r="B16" s="102" t="s">
        <v>209</v>
      </c>
      <c r="C16" s="103"/>
      <c r="D16" s="103"/>
      <c r="E16" s="104"/>
      <c r="F16" s="92" t="s">
        <v>99</v>
      </c>
      <c r="G16" s="101">
        <v>7</v>
      </c>
      <c r="H16" s="105">
        <f>G16*20%</f>
        <v>1.4000000000000001</v>
      </c>
      <c r="I16" s="105">
        <f>G16+H16</f>
        <v>8.4</v>
      </c>
    </row>
    <row r="17" spans="1:9" ht="18.75" x14ac:dyDescent="0.3">
      <c r="A17" s="101">
        <v>3</v>
      </c>
      <c r="B17" s="102" t="s">
        <v>212</v>
      </c>
      <c r="C17" s="103"/>
      <c r="D17" s="103"/>
      <c r="E17" s="104"/>
      <c r="F17" s="92" t="s">
        <v>99</v>
      </c>
      <c r="G17" s="101">
        <v>10</v>
      </c>
      <c r="H17" s="105">
        <f>G17*20%</f>
        <v>2</v>
      </c>
      <c r="I17" s="105">
        <f>G17+H17</f>
        <v>12</v>
      </c>
    </row>
    <row r="18" spans="1:9" ht="18.75" x14ac:dyDescent="0.3">
      <c r="A18" s="101">
        <v>4</v>
      </c>
      <c r="B18" s="102" t="s">
        <v>232</v>
      </c>
      <c r="C18" s="103"/>
      <c r="D18" s="103"/>
      <c r="E18" s="104"/>
      <c r="F18" s="92" t="s">
        <v>233</v>
      </c>
      <c r="G18" s="101">
        <v>9.7899999999999991</v>
      </c>
      <c r="H18" s="105">
        <f>G18*10%</f>
        <v>0.97899999999999998</v>
      </c>
      <c r="I18" s="105">
        <f>G18+H18</f>
        <v>10.768999999999998</v>
      </c>
    </row>
    <row r="19" spans="1:9" ht="18.75" x14ac:dyDescent="0.3">
      <c r="A19" s="101">
        <v>5</v>
      </c>
      <c r="B19" s="102" t="s">
        <v>234</v>
      </c>
      <c r="C19" s="103"/>
      <c r="D19" s="103"/>
      <c r="E19" s="104"/>
      <c r="F19" s="92" t="s">
        <v>99</v>
      </c>
      <c r="G19" s="101">
        <v>0.61</v>
      </c>
      <c r="H19" s="105">
        <f>G19*20%</f>
        <v>0.122</v>
      </c>
      <c r="I19" s="105">
        <f>G19+H19</f>
        <v>0.73199999999999998</v>
      </c>
    </row>
    <row r="20" spans="1:9" ht="18.75" x14ac:dyDescent="0.3">
      <c r="A20" s="90"/>
      <c r="B20" s="90"/>
      <c r="C20" s="90"/>
      <c r="D20" s="90"/>
      <c r="E20" s="90"/>
      <c r="F20" s="90"/>
      <c r="G20" s="106"/>
      <c r="H20" s="106"/>
      <c r="I20" s="106"/>
    </row>
    <row r="21" spans="1:9" ht="18.75" x14ac:dyDescent="0.3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8.75" x14ac:dyDescent="0.3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8.75" x14ac:dyDescent="0.3">
      <c r="A23" s="90" t="s">
        <v>84</v>
      </c>
      <c r="B23" s="90"/>
      <c r="C23" s="90"/>
      <c r="D23" s="90"/>
      <c r="E23" s="90" t="s">
        <v>210</v>
      </c>
      <c r="F23" s="90"/>
      <c r="G23" s="90"/>
      <c r="H23" s="90"/>
      <c r="I23" s="90"/>
    </row>
    <row r="24" spans="1:9" ht="18.75" x14ac:dyDescent="0.3">
      <c r="A24" s="90"/>
      <c r="B24" s="90"/>
      <c r="C24" s="90"/>
      <c r="D24" s="90"/>
      <c r="E24" s="90"/>
      <c r="F24" s="90"/>
      <c r="G24" s="90"/>
      <c r="H24" s="90"/>
      <c r="I24" s="90"/>
    </row>
    <row r="25" spans="1:9" ht="18.75" x14ac:dyDescent="0.3">
      <c r="A25" s="90"/>
      <c r="B25" s="90"/>
      <c r="C25" s="90"/>
      <c r="D25" s="90"/>
      <c r="E25" s="90"/>
      <c r="F25" s="90"/>
      <c r="G25" s="90"/>
      <c r="H25" s="90"/>
      <c r="I25" s="90"/>
    </row>
    <row r="26" spans="1:9" ht="18.75" x14ac:dyDescent="0.3">
      <c r="A26" s="90"/>
      <c r="B26" s="90"/>
      <c r="C26" s="90"/>
      <c r="D26" s="90"/>
      <c r="E26" s="90"/>
      <c r="F26" s="90"/>
      <c r="G26" s="90"/>
      <c r="H26" s="90"/>
      <c r="I26" s="90"/>
    </row>
  </sheetData>
  <mergeCells count="2">
    <mergeCell ref="A8:K8"/>
    <mergeCell ref="A9:K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E820-72EE-4B5B-B375-B58637154C40}">
  <sheetPr>
    <tabColor rgb="FF92D050"/>
  </sheetPr>
  <dimension ref="A1:P16"/>
  <sheetViews>
    <sheetView view="pageBreakPreview" zoomScale="87" zoomScaleNormal="100" zoomScaleSheetLayoutView="87" workbookViewId="0">
      <selection sqref="A1:G16"/>
    </sheetView>
  </sheetViews>
  <sheetFormatPr defaultRowHeight="15" x14ac:dyDescent="0.25"/>
  <cols>
    <col min="1" max="1" width="38.5703125" customWidth="1"/>
    <col min="2" max="2" width="12.7109375" customWidth="1"/>
    <col min="3" max="3" width="24.42578125" customWidth="1"/>
    <col min="4" max="4" width="8" customWidth="1"/>
    <col min="5" max="5" width="11.85546875" customWidth="1"/>
    <col min="6" max="6" width="11.5703125" customWidth="1"/>
    <col min="7" max="7" width="10.7109375" customWidth="1"/>
    <col min="8" max="8" width="11.28515625" hidden="1" customWidth="1"/>
    <col min="9" max="10" width="11.28515625" customWidth="1"/>
    <col min="11" max="11" width="13.42578125" customWidth="1"/>
  </cols>
  <sheetData>
    <row r="1" spans="1:16" ht="21" x14ac:dyDescent="0.35">
      <c r="A1" s="128"/>
      <c r="B1" s="128"/>
      <c r="C1" s="128"/>
      <c r="D1" s="129" t="s">
        <v>2</v>
      </c>
      <c r="E1" s="128"/>
      <c r="F1" s="129"/>
      <c r="G1" s="129"/>
    </row>
    <row r="2" spans="1:16" ht="21" x14ac:dyDescent="0.35">
      <c r="A2" s="128"/>
      <c r="B2" s="128"/>
      <c r="C2" s="128"/>
      <c r="D2" s="130" t="s">
        <v>3</v>
      </c>
      <c r="E2" s="128"/>
      <c r="F2" s="130"/>
      <c r="G2" s="130"/>
    </row>
    <row r="3" spans="1:16" ht="21" x14ac:dyDescent="0.35">
      <c r="A3" s="128"/>
      <c r="B3" s="128"/>
      <c r="C3" s="128"/>
      <c r="D3" s="129" t="s">
        <v>25</v>
      </c>
      <c r="E3" s="128"/>
      <c r="F3" s="129"/>
      <c r="G3" s="129"/>
    </row>
    <row r="4" spans="1:16" ht="21" x14ac:dyDescent="0.35">
      <c r="A4" s="128"/>
      <c r="B4" s="128"/>
      <c r="C4" s="128"/>
      <c r="D4" s="129" t="s">
        <v>26</v>
      </c>
      <c r="E4" s="128"/>
      <c r="F4" s="129"/>
      <c r="G4" s="129"/>
    </row>
    <row r="5" spans="1:16" ht="21" x14ac:dyDescent="0.35">
      <c r="A5" s="128"/>
      <c r="B5" s="128"/>
      <c r="C5" s="128"/>
      <c r="D5" s="131" t="s">
        <v>268</v>
      </c>
      <c r="E5" s="128"/>
      <c r="F5" s="131"/>
      <c r="G5" s="131"/>
    </row>
    <row r="6" spans="1:16" ht="21" x14ac:dyDescent="0.35">
      <c r="A6" s="128"/>
      <c r="B6" s="128"/>
      <c r="C6" s="128"/>
      <c r="D6" s="128"/>
      <c r="E6" s="128"/>
      <c r="F6" s="128"/>
      <c r="G6" s="128"/>
    </row>
    <row r="7" spans="1:16" ht="54.6" customHeight="1" x14ac:dyDescent="0.25">
      <c r="A7" s="155" t="s">
        <v>257</v>
      </c>
      <c r="B7" s="155"/>
      <c r="C7" s="155"/>
      <c r="D7" s="155"/>
      <c r="E7" s="155"/>
      <c r="F7" s="155"/>
      <c r="G7" s="155"/>
      <c r="H7" s="1"/>
      <c r="I7" s="1"/>
      <c r="J7" s="1"/>
      <c r="K7" s="1"/>
    </row>
    <row r="8" spans="1:16" ht="50.45" customHeight="1" x14ac:dyDescent="0.25">
      <c r="A8" s="156" t="s">
        <v>49</v>
      </c>
      <c r="B8" s="156"/>
      <c r="C8" s="156"/>
      <c r="D8" s="156"/>
      <c r="E8" s="156"/>
      <c r="F8" s="156"/>
      <c r="G8" s="156"/>
      <c r="H8" s="12"/>
      <c r="I8" s="12"/>
      <c r="J8" s="12"/>
      <c r="K8" s="12"/>
      <c r="L8" s="1"/>
      <c r="M8" s="1"/>
      <c r="N8" s="1"/>
      <c r="O8" s="1"/>
      <c r="P8" s="1"/>
    </row>
    <row r="9" spans="1:16" ht="21" x14ac:dyDescent="0.35">
      <c r="A9" s="132"/>
      <c r="B9" s="132"/>
      <c r="C9" s="132"/>
      <c r="D9" s="133"/>
      <c r="E9" s="133"/>
      <c r="F9" s="133"/>
      <c r="G9" s="128"/>
    </row>
    <row r="10" spans="1:16" ht="31.9" customHeight="1" thickBot="1" x14ac:dyDescent="0.35">
      <c r="A10" s="134"/>
      <c r="B10" s="134"/>
      <c r="C10" s="135"/>
      <c r="D10" s="136"/>
      <c r="E10" s="136"/>
      <c r="F10" s="136"/>
      <c r="G10" s="137"/>
    </row>
    <row r="11" spans="1:16" ht="85.5" customHeight="1" thickBot="1" x14ac:dyDescent="0.3">
      <c r="A11" s="138" t="s">
        <v>0</v>
      </c>
      <c r="B11" s="139" t="s">
        <v>303</v>
      </c>
      <c r="C11" s="138" t="s">
        <v>8</v>
      </c>
      <c r="D11" s="140" t="s">
        <v>9</v>
      </c>
      <c r="E11" s="141" t="s">
        <v>10</v>
      </c>
      <c r="F11" s="142" t="s">
        <v>13</v>
      </c>
      <c r="G11" s="143" t="s">
        <v>4</v>
      </c>
    </row>
    <row r="12" spans="1:16" ht="41.25" x14ac:dyDescent="0.35">
      <c r="A12" s="144" t="s">
        <v>302</v>
      </c>
      <c r="B12" s="145" t="s">
        <v>304</v>
      </c>
      <c r="C12" s="146" t="s">
        <v>50</v>
      </c>
      <c r="D12" s="146" t="s">
        <v>6</v>
      </c>
      <c r="E12" s="147">
        <v>60</v>
      </c>
      <c r="F12" s="148">
        <v>0</v>
      </c>
      <c r="G12" s="149">
        <f>E12+F12</f>
        <v>60</v>
      </c>
    </row>
    <row r="13" spans="1:16" ht="21" x14ac:dyDescent="0.35">
      <c r="A13" s="150" t="s">
        <v>305</v>
      </c>
      <c r="B13" s="150"/>
      <c r="C13" s="150"/>
      <c r="D13" s="150"/>
      <c r="E13" s="128"/>
      <c r="F13" s="128"/>
      <c r="G13" s="128"/>
    </row>
    <row r="14" spans="1:16" ht="21" x14ac:dyDescent="0.35">
      <c r="A14" s="150" t="s">
        <v>306</v>
      </c>
      <c r="B14" s="150"/>
      <c r="C14" s="150"/>
      <c r="D14" s="150"/>
      <c r="E14" s="128"/>
      <c r="F14" s="128"/>
      <c r="G14" s="128"/>
    </row>
    <row r="15" spans="1:16" ht="21" x14ac:dyDescent="0.35">
      <c r="A15" s="128" t="s">
        <v>84</v>
      </c>
      <c r="B15" s="128"/>
      <c r="C15" s="128" t="s">
        <v>210</v>
      </c>
      <c r="D15" s="128"/>
      <c r="E15" s="128"/>
      <c r="F15" s="128"/>
      <c r="G15" s="128"/>
    </row>
    <row r="16" spans="1:16" ht="21" x14ac:dyDescent="0.35">
      <c r="A16" s="128"/>
      <c r="B16" s="128"/>
      <c r="C16" s="128"/>
      <c r="D16" s="128"/>
      <c r="E16" s="128"/>
      <c r="F16" s="128"/>
      <c r="G16" s="128"/>
    </row>
  </sheetData>
  <autoFilter ref="A11:G12" xr:uid="{00000000-0009-0000-0000-000004000000}"/>
  <mergeCells count="2">
    <mergeCell ref="A7:G7"/>
    <mergeCell ref="A8:G8"/>
  </mergeCells>
  <pageMargins left="0.2" right="0.2" top="0.2" bottom="0.21" header="0.3" footer="0.3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EF8C-EF95-4920-8DF3-20B2BF26939E}">
  <sheetPr>
    <tabColor rgb="FF92D050"/>
  </sheetPr>
  <dimension ref="A1:P16"/>
  <sheetViews>
    <sheetView view="pageBreakPreview" zoomScale="87" zoomScaleNormal="100" zoomScaleSheetLayoutView="87" workbookViewId="0">
      <selection activeCell="D12" sqref="D12"/>
    </sheetView>
  </sheetViews>
  <sheetFormatPr defaultRowHeight="15" x14ac:dyDescent="0.25"/>
  <cols>
    <col min="1" max="1" width="38.5703125" customWidth="1"/>
    <col min="2" max="2" width="9.28515625" customWidth="1"/>
    <col min="3" max="3" width="21.42578125" customWidth="1"/>
    <col min="4" max="4" width="8" customWidth="1"/>
    <col min="5" max="5" width="11.85546875" customWidth="1"/>
    <col min="6" max="6" width="11.5703125" customWidth="1"/>
    <col min="7" max="7" width="10.7109375" customWidth="1"/>
    <col min="8" max="8" width="11.28515625" hidden="1" customWidth="1"/>
    <col min="9" max="10" width="11.28515625" customWidth="1"/>
    <col min="11" max="11" width="13.42578125" customWidth="1"/>
  </cols>
  <sheetData>
    <row r="1" spans="1:16" ht="18.75" x14ac:dyDescent="0.3">
      <c r="A1" s="109"/>
      <c r="B1" s="109"/>
      <c r="C1" s="109"/>
      <c r="D1" s="110" t="s">
        <v>2</v>
      </c>
      <c r="E1" s="109"/>
      <c r="F1" s="110"/>
      <c r="G1" s="110"/>
    </row>
    <row r="2" spans="1:16" ht="18.75" x14ac:dyDescent="0.3">
      <c r="A2" s="109"/>
      <c r="B2" s="109"/>
      <c r="C2" s="109"/>
      <c r="D2" s="75" t="s">
        <v>3</v>
      </c>
      <c r="E2" s="109"/>
      <c r="F2" s="75"/>
      <c r="G2" s="75"/>
    </row>
    <row r="3" spans="1:16" ht="18.75" x14ac:dyDescent="0.3">
      <c r="A3" s="109"/>
      <c r="B3" s="109"/>
      <c r="C3" s="109"/>
      <c r="D3" s="110" t="s">
        <v>25</v>
      </c>
      <c r="E3" s="109"/>
      <c r="F3" s="110"/>
      <c r="G3" s="110"/>
    </row>
    <row r="4" spans="1:16" ht="18.75" x14ac:dyDescent="0.3">
      <c r="A4" s="109"/>
      <c r="B4" s="109"/>
      <c r="C4" s="109"/>
      <c r="D4" s="110" t="s">
        <v>26</v>
      </c>
      <c r="E4" s="109"/>
      <c r="F4" s="110"/>
      <c r="G4" s="110"/>
    </row>
    <row r="5" spans="1:16" ht="19.5" x14ac:dyDescent="0.35">
      <c r="A5" s="109"/>
      <c r="B5" s="109"/>
      <c r="C5" s="109"/>
      <c r="D5" s="111" t="s">
        <v>268</v>
      </c>
      <c r="E5" s="109"/>
      <c r="F5" s="111"/>
      <c r="G5" s="111"/>
    </row>
    <row r="6" spans="1:16" ht="18.75" x14ac:dyDescent="0.3">
      <c r="A6" s="109"/>
      <c r="B6" s="109"/>
      <c r="C6" s="109"/>
      <c r="D6" s="109"/>
      <c r="E6" s="109"/>
      <c r="F6" s="109"/>
      <c r="G6" s="109"/>
    </row>
    <row r="7" spans="1:16" ht="54.6" customHeight="1" x14ac:dyDescent="0.25">
      <c r="A7" s="153" t="s">
        <v>257</v>
      </c>
      <c r="B7" s="153"/>
      <c r="C7" s="153"/>
      <c r="D7" s="153"/>
      <c r="E7" s="153"/>
      <c r="F7" s="153"/>
      <c r="G7" s="153"/>
      <c r="H7" s="1"/>
      <c r="I7" s="1"/>
      <c r="J7" s="1"/>
      <c r="K7" s="1"/>
    </row>
    <row r="8" spans="1:16" ht="50.45" customHeight="1" x14ac:dyDescent="0.25">
      <c r="A8" s="157" t="s">
        <v>49</v>
      </c>
      <c r="B8" s="157"/>
      <c r="C8" s="157"/>
      <c r="D8" s="157"/>
      <c r="E8" s="157"/>
      <c r="F8" s="157"/>
      <c r="G8" s="157"/>
      <c r="H8" s="12"/>
      <c r="I8" s="12"/>
      <c r="J8" s="12"/>
      <c r="K8" s="12"/>
      <c r="L8" s="1"/>
      <c r="M8" s="1"/>
      <c r="N8" s="1"/>
      <c r="O8" s="1"/>
      <c r="P8" s="1"/>
    </row>
    <row r="9" spans="1:16" ht="18.75" x14ac:dyDescent="0.3">
      <c r="A9" s="112"/>
      <c r="B9" s="112"/>
      <c r="C9" s="112"/>
      <c r="D9" s="113"/>
      <c r="E9" s="113"/>
      <c r="F9" s="113"/>
      <c r="G9" s="109"/>
    </row>
    <row r="10" spans="1:16" ht="31.9" customHeight="1" thickBot="1" x14ac:dyDescent="0.35">
      <c r="A10" s="114"/>
      <c r="B10" s="114"/>
      <c r="C10" s="115"/>
      <c r="D10" s="116"/>
      <c r="E10" s="116"/>
      <c r="F10" s="116"/>
      <c r="G10" s="8"/>
    </row>
    <row r="11" spans="1:16" ht="85.5" customHeight="1" thickBot="1" x14ac:dyDescent="0.3">
      <c r="A11" s="76" t="s">
        <v>0</v>
      </c>
      <c r="B11" s="117" t="s">
        <v>259</v>
      </c>
      <c r="C11" s="76" t="s">
        <v>8</v>
      </c>
      <c r="D11" s="77" t="s">
        <v>9</v>
      </c>
      <c r="E11" s="118" t="s">
        <v>10</v>
      </c>
      <c r="F11" s="119" t="s">
        <v>13</v>
      </c>
      <c r="G11" s="120" t="s">
        <v>4</v>
      </c>
    </row>
    <row r="12" spans="1:16" ht="18.75" x14ac:dyDescent="0.3">
      <c r="A12" s="121" t="s">
        <v>269</v>
      </c>
      <c r="B12" s="122"/>
      <c r="C12" s="123" t="s">
        <v>50</v>
      </c>
      <c r="D12" s="123" t="s">
        <v>267</v>
      </c>
      <c r="E12" s="124">
        <v>20.83</v>
      </c>
      <c r="F12" s="125">
        <f>E12*20%</f>
        <v>4.1659999999999995</v>
      </c>
      <c r="G12" s="126">
        <f>E12+F12</f>
        <v>24.995999999999999</v>
      </c>
    </row>
    <row r="13" spans="1:16" ht="18.75" x14ac:dyDescent="0.3">
      <c r="A13" s="109"/>
      <c r="B13" s="109"/>
      <c r="C13" s="109"/>
      <c r="D13" s="109"/>
      <c r="E13" s="109"/>
      <c r="F13" s="109"/>
      <c r="G13" s="109"/>
    </row>
    <row r="14" spans="1:16" ht="18.75" x14ac:dyDescent="0.3">
      <c r="A14" s="109"/>
      <c r="B14" s="109"/>
      <c r="C14" s="109"/>
      <c r="D14" s="109"/>
      <c r="E14" s="109"/>
      <c r="F14" s="109"/>
      <c r="G14" s="109"/>
    </row>
    <row r="15" spans="1:16" ht="18.75" x14ac:dyDescent="0.3">
      <c r="A15" s="109" t="s">
        <v>84</v>
      </c>
      <c r="B15" s="109"/>
      <c r="C15" s="109" t="s">
        <v>210</v>
      </c>
      <c r="D15" s="109"/>
      <c r="E15" s="109"/>
      <c r="F15" s="109"/>
      <c r="G15" s="109"/>
    </row>
    <row r="16" spans="1:16" ht="18.75" x14ac:dyDescent="0.3">
      <c r="A16" s="109"/>
      <c r="B16" s="109"/>
      <c r="C16" s="109"/>
      <c r="D16" s="109"/>
      <c r="E16" s="109"/>
      <c r="F16" s="109"/>
      <c r="G16" s="109"/>
    </row>
  </sheetData>
  <autoFilter ref="A11:G12" xr:uid="{00000000-0009-0000-0000-000004000000}"/>
  <mergeCells count="2">
    <mergeCell ref="A7:G7"/>
    <mergeCell ref="A8:G8"/>
  </mergeCells>
  <pageMargins left="0.2" right="0.2" top="0.2" bottom="0.21" header="0.3" footer="0.3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0D8A4-14D8-4B1C-A1EB-5742A84FB5E5}">
  <sheetPr>
    <tabColor rgb="FF92D050"/>
  </sheetPr>
  <dimension ref="A1:P23"/>
  <sheetViews>
    <sheetView view="pageBreakPreview" zoomScale="87" zoomScaleNormal="100" zoomScaleSheetLayoutView="87" workbookViewId="0">
      <selection sqref="A1:G23"/>
    </sheetView>
  </sheetViews>
  <sheetFormatPr defaultRowHeight="15" x14ac:dyDescent="0.25"/>
  <cols>
    <col min="1" max="1" width="38.5703125" customWidth="1"/>
    <col min="2" max="2" width="9.28515625" customWidth="1"/>
    <col min="3" max="3" width="21.42578125" customWidth="1"/>
    <col min="4" max="4" width="8" customWidth="1"/>
    <col min="5" max="5" width="11.85546875" customWidth="1"/>
    <col min="6" max="6" width="11.5703125" customWidth="1"/>
    <col min="7" max="7" width="10.7109375" customWidth="1"/>
    <col min="8" max="8" width="11.28515625" hidden="1" customWidth="1"/>
    <col min="9" max="10" width="11.28515625" customWidth="1"/>
    <col min="11" max="11" width="13.42578125" customWidth="1"/>
  </cols>
  <sheetData>
    <row r="1" spans="1:16" ht="18.75" x14ac:dyDescent="0.3">
      <c r="A1" s="109"/>
      <c r="B1" s="109"/>
      <c r="C1" s="109"/>
      <c r="D1" s="110" t="s">
        <v>2</v>
      </c>
      <c r="E1" s="109"/>
      <c r="F1" s="110"/>
      <c r="G1" s="110"/>
    </row>
    <row r="2" spans="1:16" ht="18.75" x14ac:dyDescent="0.3">
      <c r="A2" s="109"/>
      <c r="B2" s="109"/>
      <c r="C2" s="109"/>
      <c r="D2" s="75" t="s">
        <v>3</v>
      </c>
      <c r="E2" s="109"/>
      <c r="F2" s="75"/>
      <c r="G2" s="75"/>
    </row>
    <row r="3" spans="1:16" ht="18.75" x14ac:dyDescent="0.3">
      <c r="A3" s="109"/>
      <c r="B3" s="109"/>
      <c r="C3" s="109"/>
      <c r="D3" s="110" t="s">
        <v>25</v>
      </c>
      <c r="E3" s="109"/>
      <c r="F3" s="110"/>
      <c r="G3" s="110"/>
    </row>
    <row r="4" spans="1:16" ht="18.75" x14ac:dyDescent="0.3">
      <c r="A4" s="109"/>
      <c r="B4" s="109"/>
      <c r="C4" s="109"/>
      <c r="D4" s="110" t="s">
        <v>26</v>
      </c>
      <c r="E4" s="109"/>
      <c r="F4" s="110"/>
      <c r="G4" s="110"/>
    </row>
    <row r="5" spans="1:16" ht="19.5" x14ac:dyDescent="0.35">
      <c r="A5" s="109"/>
      <c r="B5" s="109"/>
      <c r="C5" s="109"/>
      <c r="D5" s="111" t="s">
        <v>255</v>
      </c>
      <c r="E5" s="109"/>
      <c r="F5" s="111"/>
      <c r="G5" s="111"/>
    </row>
    <row r="6" spans="1:16" ht="18.75" x14ac:dyDescent="0.3">
      <c r="A6" s="109"/>
      <c r="B6" s="109"/>
      <c r="C6" s="109"/>
      <c r="D6" s="109"/>
      <c r="E6" s="109"/>
      <c r="F6" s="109"/>
      <c r="G6" s="109"/>
    </row>
    <row r="7" spans="1:16" ht="54.6" customHeight="1" x14ac:dyDescent="0.25">
      <c r="A7" s="153" t="s">
        <v>257</v>
      </c>
      <c r="B7" s="153"/>
      <c r="C7" s="153"/>
      <c r="D7" s="153"/>
      <c r="E7" s="153"/>
      <c r="F7" s="153"/>
      <c r="G7" s="153"/>
      <c r="H7" s="1"/>
      <c r="I7" s="1"/>
      <c r="J7" s="1"/>
      <c r="K7" s="1"/>
    </row>
    <row r="8" spans="1:16" ht="50.45" customHeight="1" x14ac:dyDescent="0.25">
      <c r="A8" s="157" t="s">
        <v>49</v>
      </c>
      <c r="B8" s="157"/>
      <c r="C8" s="157"/>
      <c r="D8" s="157"/>
      <c r="E8" s="157"/>
      <c r="F8" s="157"/>
      <c r="G8" s="157"/>
      <c r="H8" s="12"/>
      <c r="I8" s="12"/>
      <c r="J8" s="12"/>
      <c r="K8" s="12"/>
      <c r="L8" s="1"/>
      <c r="M8" s="1"/>
      <c r="N8" s="1"/>
      <c r="O8" s="1"/>
      <c r="P8" s="1"/>
    </row>
    <row r="9" spans="1:16" ht="18.75" x14ac:dyDescent="0.3">
      <c r="A9" s="112"/>
      <c r="B9" s="112"/>
      <c r="C9" s="112"/>
      <c r="D9" s="113"/>
      <c r="E9" s="113"/>
      <c r="F9" s="113"/>
      <c r="G9" s="109"/>
    </row>
    <row r="10" spans="1:16" ht="31.9" customHeight="1" thickBot="1" x14ac:dyDescent="0.35">
      <c r="A10" s="114"/>
      <c r="B10" s="114"/>
      <c r="C10" s="115"/>
      <c r="D10" s="116"/>
      <c r="E10" s="116"/>
      <c r="F10" s="116"/>
      <c r="G10" s="8"/>
    </row>
    <row r="11" spans="1:16" ht="85.5" customHeight="1" thickBot="1" x14ac:dyDescent="0.3">
      <c r="A11" s="76" t="s">
        <v>0</v>
      </c>
      <c r="B11" s="117" t="s">
        <v>259</v>
      </c>
      <c r="C11" s="76" t="s">
        <v>8</v>
      </c>
      <c r="D11" s="77" t="s">
        <v>9</v>
      </c>
      <c r="E11" s="118" t="s">
        <v>10</v>
      </c>
      <c r="F11" s="119" t="s">
        <v>13</v>
      </c>
      <c r="G11" s="120" t="s">
        <v>4</v>
      </c>
    </row>
    <row r="12" spans="1:16" ht="37.5" x14ac:dyDescent="0.3">
      <c r="A12" s="121" t="s">
        <v>258</v>
      </c>
      <c r="B12" s="122" t="s">
        <v>260</v>
      </c>
      <c r="C12" s="123" t="s">
        <v>50</v>
      </c>
      <c r="D12" s="123" t="s">
        <v>267</v>
      </c>
      <c r="E12" s="124">
        <v>1.42</v>
      </c>
      <c r="F12" s="125">
        <f>E12*20%</f>
        <v>0.28399999999999997</v>
      </c>
      <c r="G12" s="126">
        <f>E12+F12</f>
        <v>1.704</v>
      </c>
    </row>
    <row r="13" spans="1:16" ht="37.5" x14ac:dyDescent="0.3">
      <c r="A13" s="121" t="s">
        <v>261</v>
      </c>
      <c r="B13" s="122" t="s">
        <v>260</v>
      </c>
      <c r="C13" s="123" t="s">
        <v>50</v>
      </c>
      <c r="D13" s="123" t="s">
        <v>5</v>
      </c>
      <c r="E13" s="124">
        <f>E12*4</f>
        <v>5.68</v>
      </c>
      <c r="F13" s="125">
        <f t="shared" ref="F13:F18" si="0">E13*20%</f>
        <v>1.1359999999999999</v>
      </c>
      <c r="G13" s="126">
        <f t="shared" ref="G13:G18" si="1">E13+F13</f>
        <v>6.8159999999999998</v>
      </c>
      <c r="H13" s="25"/>
      <c r="I13" s="26"/>
      <c r="K13" s="26"/>
    </row>
    <row r="14" spans="1:16" ht="37.5" x14ac:dyDescent="0.3">
      <c r="A14" s="121" t="s">
        <v>262</v>
      </c>
      <c r="B14" s="122" t="s">
        <v>260</v>
      </c>
      <c r="C14" s="123" t="s">
        <v>50</v>
      </c>
      <c r="D14" s="123" t="s">
        <v>5</v>
      </c>
      <c r="E14" s="124">
        <f>E12*5</f>
        <v>7.1</v>
      </c>
      <c r="F14" s="125">
        <f t="shared" si="0"/>
        <v>1.42</v>
      </c>
      <c r="G14" s="126">
        <f t="shared" si="1"/>
        <v>8.52</v>
      </c>
      <c r="H14" s="25"/>
      <c r="I14" s="26"/>
      <c r="K14" s="26"/>
    </row>
    <row r="15" spans="1:16" ht="37.5" x14ac:dyDescent="0.3">
      <c r="A15" s="121" t="s">
        <v>263</v>
      </c>
      <c r="B15" s="122" t="s">
        <v>260</v>
      </c>
      <c r="C15" s="123" t="s">
        <v>50</v>
      </c>
      <c r="D15" s="123" t="s">
        <v>5</v>
      </c>
      <c r="E15" s="124">
        <f>E12*8</f>
        <v>11.36</v>
      </c>
      <c r="F15" s="125">
        <f t="shared" si="0"/>
        <v>2.2719999999999998</v>
      </c>
      <c r="G15" s="126">
        <f t="shared" si="1"/>
        <v>13.632</v>
      </c>
    </row>
    <row r="16" spans="1:16" ht="37.5" x14ac:dyDescent="0.3">
      <c r="A16" s="121" t="s">
        <v>264</v>
      </c>
      <c r="B16" s="122" t="s">
        <v>260</v>
      </c>
      <c r="C16" s="123" t="s">
        <v>50</v>
      </c>
      <c r="D16" s="123" t="s">
        <v>5</v>
      </c>
      <c r="E16" s="124">
        <f>E12*7</f>
        <v>9.94</v>
      </c>
      <c r="F16" s="125">
        <f t="shared" si="0"/>
        <v>1.988</v>
      </c>
      <c r="G16" s="126">
        <f t="shared" si="1"/>
        <v>11.927999999999999</v>
      </c>
    </row>
    <row r="17" spans="1:7" ht="37.5" x14ac:dyDescent="0.3">
      <c r="A17" s="121" t="s">
        <v>265</v>
      </c>
      <c r="B17" s="122" t="s">
        <v>260</v>
      </c>
      <c r="C17" s="123" t="s">
        <v>50</v>
      </c>
      <c r="D17" s="123" t="s">
        <v>5</v>
      </c>
      <c r="E17" s="124">
        <f>E12*3</f>
        <v>4.26</v>
      </c>
      <c r="F17" s="125">
        <f t="shared" si="0"/>
        <v>0.85199999999999998</v>
      </c>
      <c r="G17" s="126">
        <f t="shared" si="1"/>
        <v>5.1120000000000001</v>
      </c>
    </row>
    <row r="18" spans="1:7" ht="37.5" x14ac:dyDescent="0.3">
      <c r="A18" s="121" t="s">
        <v>266</v>
      </c>
      <c r="B18" s="122" t="s">
        <v>260</v>
      </c>
      <c r="C18" s="123" t="s">
        <v>50</v>
      </c>
      <c r="D18" s="123" t="s">
        <v>5</v>
      </c>
      <c r="E18" s="124">
        <f>E12*9</f>
        <v>12.78</v>
      </c>
      <c r="F18" s="125">
        <f t="shared" si="0"/>
        <v>2.556</v>
      </c>
      <c r="G18" s="126">
        <f t="shared" si="1"/>
        <v>15.335999999999999</v>
      </c>
    </row>
    <row r="19" spans="1:7" ht="18.75" x14ac:dyDescent="0.3">
      <c r="A19" s="109"/>
      <c r="B19" s="109"/>
      <c r="C19" s="109"/>
      <c r="D19" s="109"/>
      <c r="E19" s="109"/>
      <c r="F19" s="109"/>
      <c r="G19" s="109"/>
    </row>
    <row r="20" spans="1:7" ht="18.75" x14ac:dyDescent="0.3">
      <c r="A20" s="109"/>
      <c r="B20" s="109"/>
      <c r="C20" s="109"/>
      <c r="D20" s="109"/>
      <c r="E20" s="109"/>
      <c r="F20" s="109"/>
      <c r="G20" s="109"/>
    </row>
    <row r="21" spans="1:7" ht="18.75" x14ac:dyDescent="0.3">
      <c r="A21" s="109"/>
      <c r="B21" s="109"/>
      <c r="C21" s="109"/>
      <c r="D21" s="109"/>
      <c r="E21" s="109"/>
      <c r="F21" s="109"/>
      <c r="G21" s="109"/>
    </row>
    <row r="22" spans="1:7" ht="18.75" x14ac:dyDescent="0.3">
      <c r="A22" s="109" t="s">
        <v>84</v>
      </c>
      <c r="B22" s="109"/>
      <c r="C22" s="109" t="s">
        <v>210</v>
      </c>
      <c r="D22" s="109"/>
      <c r="E22" s="109"/>
      <c r="F22" s="109"/>
      <c r="G22" s="109"/>
    </row>
    <row r="23" spans="1:7" ht="18.75" x14ac:dyDescent="0.3">
      <c r="A23" s="109"/>
      <c r="B23" s="109"/>
      <c r="C23" s="109"/>
      <c r="D23" s="109"/>
      <c r="E23" s="109"/>
      <c r="F23" s="109"/>
      <c r="G23" s="109"/>
    </row>
  </sheetData>
  <autoFilter ref="A11:G13" xr:uid="{00000000-0009-0000-0000-000004000000}"/>
  <mergeCells count="2">
    <mergeCell ref="A7:G7"/>
    <mergeCell ref="A8:G8"/>
  </mergeCells>
  <pageMargins left="0.2" right="0.2" top="0.2" bottom="0.21" header="0.3" footer="0.3"/>
  <pageSetup paperSize="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6B99E-7604-431A-A009-2F0210D0C3D3}">
  <sheetPr>
    <tabColor rgb="FF92D050"/>
  </sheetPr>
  <dimension ref="A1:R16"/>
  <sheetViews>
    <sheetView view="pageBreakPreview" zoomScale="87" zoomScaleNormal="100" zoomScaleSheetLayoutView="87" workbookViewId="0">
      <selection activeCell="G1" sqref="G1:I5"/>
    </sheetView>
  </sheetViews>
  <sheetFormatPr defaultRowHeight="15" x14ac:dyDescent="0.25"/>
  <cols>
    <col min="1" max="1" width="38.5703125" customWidth="1"/>
    <col min="2" max="2" width="9.28515625" customWidth="1"/>
    <col min="3" max="3" width="21.42578125" customWidth="1"/>
    <col min="4" max="4" width="8" customWidth="1"/>
    <col min="5" max="7" width="10" customWidth="1"/>
    <col min="8" max="8" width="11.5703125" customWidth="1"/>
    <col min="9" max="9" width="10.7109375" customWidth="1"/>
    <col min="10" max="10" width="11.28515625" hidden="1" customWidth="1"/>
    <col min="11" max="12" width="11.28515625" customWidth="1"/>
    <col min="13" max="13" width="13.42578125" customWidth="1"/>
  </cols>
  <sheetData>
    <row r="1" spans="1:18" ht="15.75" x14ac:dyDescent="0.25">
      <c r="G1" s="9" t="s">
        <v>2</v>
      </c>
      <c r="I1" s="9"/>
    </row>
    <row r="2" spans="1:18" x14ac:dyDescent="0.25">
      <c r="G2" s="10" t="s">
        <v>3</v>
      </c>
      <c r="I2" s="10"/>
    </row>
    <row r="3" spans="1:18" ht="15.75" x14ac:dyDescent="0.25">
      <c r="G3" s="9" t="s">
        <v>25</v>
      </c>
      <c r="I3" s="9"/>
    </row>
    <row r="4" spans="1:18" ht="15.75" x14ac:dyDescent="0.25">
      <c r="G4" s="9" t="s">
        <v>26</v>
      </c>
      <c r="I4" s="9"/>
    </row>
    <row r="5" spans="1:18" ht="15.75" x14ac:dyDescent="0.25">
      <c r="G5" s="11" t="s">
        <v>255</v>
      </c>
      <c r="I5" s="11"/>
    </row>
    <row r="7" spans="1:18" ht="54.6" customHeight="1" x14ac:dyDescent="0.25">
      <c r="A7" s="151" t="s">
        <v>256</v>
      </c>
      <c r="B7" s="151"/>
      <c r="C7" s="151"/>
      <c r="D7" s="151"/>
      <c r="E7" s="151"/>
      <c r="F7" s="151"/>
      <c r="G7" s="151"/>
      <c r="H7" s="151"/>
      <c r="I7" s="151"/>
      <c r="J7" s="1"/>
      <c r="K7" s="1"/>
      <c r="L7" s="1"/>
      <c r="M7" s="1"/>
    </row>
    <row r="8" spans="1:18" ht="50.45" customHeight="1" x14ac:dyDescent="0.25">
      <c r="A8" s="152" t="s">
        <v>49</v>
      </c>
      <c r="B8" s="152"/>
      <c r="C8" s="152"/>
      <c r="D8" s="152"/>
      <c r="E8" s="152"/>
      <c r="F8" s="152"/>
      <c r="G8" s="152"/>
      <c r="H8" s="152"/>
      <c r="I8" s="152"/>
      <c r="J8" s="12"/>
      <c r="K8" s="12"/>
      <c r="L8" s="12"/>
      <c r="M8" s="12"/>
      <c r="N8" s="1"/>
      <c r="O8" s="1"/>
      <c r="P8" s="1"/>
      <c r="Q8" s="1"/>
      <c r="R8" s="1"/>
    </row>
    <row r="9" spans="1:18" x14ac:dyDescent="0.25">
      <c r="A9" s="13"/>
      <c r="B9" s="13"/>
      <c r="C9" s="13"/>
      <c r="D9" s="14"/>
      <c r="E9" s="14"/>
      <c r="F9" s="14"/>
      <c r="G9" s="14"/>
      <c r="H9" s="14"/>
    </row>
    <row r="10" spans="1:18" ht="31.9" customHeight="1" thickBot="1" x14ac:dyDescent="0.3">
      <c r="A10" s="15"/>
      <c r="B10" s="15"/>
      <c r="C10" s="31"/>
      <c r="D10" s="16"/>
      <c r="E10" s="16"/>
      <c r="F10" s="16"/>
      <c r="G10" s="16"/>
      <c r="H10" s="16"/>
      <c r="I10" s="17"/>
    </row>
    <row r="11" spans="1:18" ht="85.5" customHeight="1" thickBot="1" x14ac:dyDescent="0.3">
      <c r="A11" s="18" t="s">
        <v>0</v>
      </c>
      <c r="B11" s="32" t="s">
        <v>20</v>
      </c>
      <c r="C11" s="18" t="s">
        <v>8</v>
      </c>
      <c r="D11" s="19" t="s">
        <v>9</v>
      </c>
      <c r="E11" s="20" t="s">
        <v>10</v>
      </c>
      <c r="F11" s="21" t="s">
        <v>76</v>
      </c>
      <c r="G11" s="22" t="s">
        <v>77</v>
      </c>
      <c r="H11" s="22" t="s">
        <v>13</v>
      </c>
      <c r="I11" s="23" t="s">
        <v>4</v>
      </c>
    </row>
    <row r="12" spans="1:18" ht="16.5" x14ac:dyDescent="0.25">
      <c r="A12" s="33" t="s">
        <v>237</v>
      </c>
      <c r="B12" s="38" t="s">
        <v>28</v>
      </c>
      <c r="C12" s="2" t="s">
        <v>50</v>
      </c>
      <c r="D12" s="2" t="s">
        <v>5</v>
      </c>
      <c r="E12" s="34">
        <v>8.4</v>
      </c>
      <c r="F12" s="3">
        <v>0.65</v>
      </c>
      <c r="G12" s="3">
        <f>E12+F12</f>
        <v>9.0500000000000007</v>
      </c>
      <c r="H12" s="3">
        <f>+G12*0.2</f>
        <v>1.8100000000000003</v>
      </c>
      <c r="I12" s="4">
        <f>+G12+H12</f>
        <v>10.860000000000001</v>
      </c>
    </row>
    <row r="13" spans="1:18" ht="18.75" x14ac:dyDescent="0.3">
      <c r="A13" s="37" t="s">
        <v>84</v>
      </c>
      <c r="B13" s="38"/>
      <c r="C13" s="2"/>
      <c r="D13" s="5"/>
      <c r="E13" s="40"/>
      <c r="F13" s="39"/>
      <c r="G13" s="6"/>
      <c r="H13" s="6"/>
      <c r="I13" s="7"/>
      <c r="J13" s="25"/>
      <c r="K13" s="26"/>
      <c r="M13" s="26"/>
    </row>
    <row r="14" spans="1:18" ht="18.75" x14ac:dyDescent="0.3">
      <c r="A14" s="8"/>
      <c r="B14" s="8"/>
      <c r="D14" s="8"/>
      <c r="I14" s="27"/>
      <c r="J14" s="25"/>
      <c r="K14" s="26"/>
      <c r="M14" s="26"/>
    </row>
    <row r="16" spans="1:18" ht="15.75" x14ac:dyDescent="0.25">
      <c r="A16" s="28"/>
      <c r="B16" s="28"/>
    </row>
  </sheetData>
  <autoFilter ref="A11:I13" xr:uid="{00000000-0009-0000-0000-000004000000}"/>
  <mergeCells count="2">
    <mergeCell ref="A7:I7"/>
    <mergeCell ref="A8:I8"/>
  </mergeCells>
  <pageMargins left="0.2" right="0.2" top="0.2" bottom="0.21" header="0.3" footer="0.3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BB18-164D-4B24-ACB0-336CA22E558E}">
  <sheetPr>
    <tabColor rgb="FF92D050"/>
  </sheetPr>
  <dimension ref="A1:R59"/>
  <sheetViews>
    <sheetView view="pageBreakPreview" zoomScale="87" zoomScaleNormal="100" zoomScaleSheetLayoutView="87" workbookViewId="0">
      <selection activeCell="F12" sqref="F12"/>
    </sheetView>
  </sheetViews>
  <sheetFormatPr defaultRowHeight="15" x14ac:dyDescent="0.25"/>
  <cols>
    <col min="1" max="1" width="38.5703125" customWidth="1"/>
    <col min="2" max="2" width="9.28515625" customWidth="1"/>
    <col min="3" max="3" width="21.42578125" customWidth="1"/>
    <col min="4" max="4" width="8" customWidth="1"/>
    <col min="5" max="7" width="10" customWidth="1"/>
    <col min="8" max="8" width="11.5703125" customWidth="1"/>
    <col min="9" max="9" width="10.7109375" customWidth="1"/>
    <col min="10" max="10" width="11.28515625" hidden="1" customWidth="1"/>
    <col min="11" max="12" width="11.28515625" customWidth="1"/>
    <col min="13" max="13" width="13.42578125" customWidth="1"/>
  </cols>
  <sheetData>
    <row r="1" spans="1:18" ht="15.75" x14ac:dyDescent="0.25">
      <c r="G1" s="9" t="s">
        <v>2</v>
      </c>
      <c r="I1" s="9"/>
    </row>
    <row r="2" spans="1:18" x14ac:dyDescent="0.25">
      <c r="G2" s="10" t="s">
        <v>3</v>
      </c>
      <c r="I2" s="10"/>
    </row>
    <row r="3" spans="1:18" ht="15.75" x14ac:dyDescent="0.25">
      <c r="G3" s="9" t="s">
        <v>25</v>
      </c>
      <c r="I3" s="9"/>
    </row>
    <row r="4" spans="1:18" ht="15.75" x14ac:dyDescent="0.25">
      <c r="G4" s="9" t="s">
        <v>26</v>
      </c>
      <c r="I4" s="9"/>
    </row>
    <row r="5" spans="1:18" ht="15.75" x14ac:dyDescent="0.25">
      <c r="G5" s="11" t="s">
        <v>27</v>
      </c>
      <c r="I5" s="11"/>
    </row>
    <row r="7" spans="1:18" ht="54.6" customHeight="1" x14ac:dyDescent="0.25">
      <c r="A7" s="151" t="s">
        <v>19</v>
      </c>
      <c r="B7" s="151"/>
      <c r="C7" s="151"/>
      <c r="D7" s="151"/>
      <c r="E7" s="151"/>
      <c r="F7" s="151"/>
      <c r="G7" s="151"/>
      <c r="H7" s="151"/>
      <c r="I7" s="151"/>
      <c r="J7" s="1"/>
      <c r="K7" s="1"/>
      <c r="L7" s="1"/>
      <c r="M7" s="1"/>
    </row>
    <row r="8" spans="1:18" ht="50.45" customHeight="1" x14ac:dyDescent="0.25">
      <c r="A8" s="152" t="s">
        <v>49</v>
      </c>
      <c r="B8" s="152"/>
      <c r="C8" s="152"/>
      <c r="D8" s="152"/>
      <c r="E8" s="152"/>
      <c r="F8" s="152"/>
      <c r="G8" s="152"/>
      <c r="H8" s="152"/>
      <c r="I8" s="152"/>
      <c r="J8" s="12"/>
      <c r="K8" s="12"/>
      <c r="L8" s="12"/>
      <c r="M8" s="12"/>
      <c r="N8" s="1"/>
      <c r="O8" s="1"/>
      <c r="P8" s="1"/>
      <c r="Q8" s="1"/>
      <c r="R8" s="1"/>
    </row>
    <row r="9" spans="1:18" x14ac:dyDescent="0.25">
      <c r="A9" s="13"/>
      <c r="B9" s="13"/>
      <c r="C9" s="13"/>
      <c r="D9" s="14"/>
      <c r="E9" s="14"/>
      <c r="F9" s="14"/>
      <c r="G9" s="14"/>
      <c r="H9" s="14"/>
    </row>
    <row r="10" spans="1:18" ht="31.9" customHeight="1" thickBot="1" x14ac:dyDescent="0.3">
      <c r="A10" s="15"/>
      <c r="B10" s="15"/>
      <c r="C10" s="31"/>
      <c r="D10" s="16"/>
      <c r="E10" s="16"/>
      <c r="F10" s="16"/>
      <c r="G10" s="16"/>
      <c r="H10" s="16"/>
      <c r="I10" s="17"/>
    </row>
    <row r="11" spans="1:18" ht="85.5" customHeight="1" thickBot="1" x14ac:dyDescent="0.3">
      <c r="A11" s="18" t="s">
        <v>0</v>
      </c>
      <c r="B11" s="32" t="s">
        <v>20</v>
      </c>
      <c r="C11" s="18" t="s">
        <v>8</v>
      </c>
      <c r="D11" s="19" t="s">
        <v>9</v>
      </c>
      <c r="E11" s="20" t="s">
        <v>10</v>
      </c>
      <c r="F11" s="21" t="s">
        <v>76</v>
      </c>
      <c r="G11" s="22" t="s">
        <v>77</v>
      </c>
      <c r="H11" s="22" t="s">
        <v>13</v>
      </c>
      <c r="I11" s="23" t="s">
        <v>4</v>
      </c>
    </row>
    <row r="12" spans="1:18" ht="16.5" x14ac:dyDescent="0.25">
      <c r="A12" s="33" t="s">
        <v>51</v>
      </c>
      <c r="B12" s="38" t="s">
        <v>28</v>
      </c>
      <c r="C12" s="2" t="s">
        <v>50</v>
      </c>
      <c r="D12" s="2" t="s">
        <v>5</v>
      </c>
      <c r="E12" s="34">
        <v>8.4</v>
      </c>
      <c r="F12" s="3">
        <v>0.65</v>
      </c>
      <c r="G12" s="3">
        <f>E12+F12</f>
        <v>9.0500000000000007</v>
      </c>
      <c r="H12" s="3">
        <f>+G12*0.2</f>
        <v>1.8100000000000003</v>
      </c>
      <c r="I12" s="4">
        <f>+G12+H12</f>
        <v>10.860000000000001</v>
      </c>
    </row>
    <row r="13" spans="1:18" ht="33" x14ac:dyDescent="0.25">
      <c r="A13" s="35" t="s">
        <v>51</v>
      </c>
      <c r="B13" s="38" t="s">
        <v>52</v>
      </c>
      <c r="C13" s="2" t="s">
        <v>50</v>
      </c>
      <c r="D13" s="5" t="s">
        <v>5</v>
      </c>
      <c r="E13" s="34">
        <v>9.4499999999999993</v>
      </c>
      <c r="F13" s="3">
        <v>0.65</v>
      </c>
      <c r="G13" s="3">
        <f t="shared" ref="G13:G52" si="0">E13+F13</f>
        <v>10.1</v>
      </c>
      <c r="H13" s="6">
        <f t="shared" ref="H13:H42" si="1">+G13*0.2</f>
        <v>2.02</v>
      </c>
      <c r="I13" s="7">
        <f t="shared" ref="I13:I42" si="2">+G13+H13</f>
        <v>12.12</v>
      </c>
    </row>
    <row r="14" spans="1:18" ht="16.5" x14ac:dyDescent="0.25">
      <c r="A14" s="35" t="s">
        <v>30</v>
      </c>
      <c r="B14" s="38" t="s">
        <v>28</v>
      </c>
      <c r="C14" s="2" t="s">
        <v>50</v>
      </c>
      <c r="D14" s="5" t="s">
        <v>5</v>
      </c>
      <c r="E14" s="34">
        <v>10.5</v>
      </c>
      <c r="F14" s="3">
        <v>0.65</v>
      </c>
      <c r="G14" s="3">
        <f t="shared" si="0"/>
        <v>11.15</v>
      </c>
      <c r="H14" s="6">
        <f t="shared" si="1"/>
        <v>2.23</v>
      </c>
      <c r="I14" s="7">
        <f t="shared" si="2"/>
        <v>13.38</v>
      </c>
    </row>
    <row r="15" spans="1:18" ht="33" x14ac:dyDescent="0.25">
      <c r="A15" s="35" t="s">
        <v>30</v>
      </c>
      <c r="B15" s="38" t="s">
        <v>52</v>
      </c>
      <c r="C15" s="2" t="s">
        <v>50</v>
      </c>
      <c r="D15" s="5" t="s">
        <v>5</v>
      </c>
      <c r="E15" s="34">
        <v>12.6</v>
      </c>
      <c r="F15" s="3">
        <v>0.65</v>
      </c>
      <c r="G15" s="3">
        <f t="shared" si="0"/>
        <v>13.25</v>
      </c>
      <c r="H15" s="6">
        <f t="shared" si="1"/>
        <v>2.6500000000000004</v>
      </c>
      <c r="I15" s="7">
        <f t="shared" si="2"/>
        <v>15.9</v>
      </c>
    </row>
    <row r="16" spans="1:18" ht="16.5" x14ac:dyDescent="0.25">
      <c r="A16" s="35" t="s">
        <v>53</v>
      </c>
      <c r="B16" s="38" t="s">
        <v>28</v>
      </c>
      <c r="C16" s="2" t="s">
        <v>50</v>
      </c>
      <c r="D16" s="5" t="s">
        <v>5</v>
      </c>
      <c r="E16" s="34">
        <v>8.4</v>
      </c>
      <c r="F16" s="3">
        <v>0.65</v>
      </c>
      <c r="G16" s="3">
        <f t="shared" si="0"/>
        <v>9.0500000000000007</v>
      </c>
      <c r="H16" s="6">
        <f t="shared" si="1"/>
        <v>1.8100000000000003</v>
      </c>
      <c r="I16" s="7">
        <f t="shared" si="2"/>
        <v>10.860000000000001</v>
      </c>
    </row>
    <row r="17" spans="1:9" ht="33" x14ac:dyDescent="0.25">
      <c r="A17" s="35" t="s">
        <v>53</v>
      </c>
      <c r="B17" s="38" t="s">
        <v>52</v>
      </c>
      <c r="C17" s="2" t="s">
        <v>50</v>
      </c>
      <c r="D17" s="5" t="s">
        <v>5</v>
      </c>
      <c r="E17" s="34">
        <v>10.5</v>
      </c>
      <c r="F17" s="3">
        <v>0.65</v>
      </c>
      <c r="G17" s="3">
        <f t="shared" si="0"/>
        <v>11.15</v>
      </c>
      <c r="H17" s="6">
        <f t="shared" si="1"/>
        <v>2.23</v>
      </c>
      <c r="I17" s="7">
        <f t="shared" si="2"/>
        <v>13.38</v>
      </c>
    </row>
    <row r="18" spans="1:9" ht="16.5" x14ac:dyDescent="0.25">
      <c r="A18" s="35" t="s">
        <v>54</v>
      </c>
      <c r="B18" s="38" t="s">
        <v>28</v>
      </c>
      <c r="C18" s="2" t="s">
        <v>50</v>
      </c>
      <c r="D18" s="5" t="s">
        <v>5</v>
      </c>
      <c r="E18" s="34">
        <v>8.4</v>
      </c>
      <c r="F18" s="3">
        <v>0.65</v>
      </c>
      <c r="G18" s="3">
        <f t="shared" si="0"/>
        <v>9.0500000000000007</v>
      </c>
      <c r="H18" s="6">
        <f t="shared" si="1"/>
        <v>1.8100000000000003</v>
      </c>
      <c r="I18" s="7">
        <f t="shared" si="2"/>
        <v>10.860000000000001</v>
      </c>
    </row>
    <row r="19" spans="1:9" ht="33" x14ac:dyDescent="0.25">
      <c r="A19" s="35" t="s">
        <v>54</v>
      </c>
      <c r="B19" s="38" t="s">
        <v>52</v>
      </c>
      <c r="C19" s="2" t="s">
        <v>50</v>
      </c>
      <c r="D19" s="5" t="s">
        <v>5</v>
      </c>
      <c r="E19" s="34">
        <v>10.5</v>
      </c>
      <c r="F19" s="3">
        <v>0.65</v>
      </c>
      <c r="G19" s="3">
        <f t="shared" si="0"/>
        <v>11.15</v>
      </c>
      <c r="H19" s="6">
        <f t="shared" si="1"/>
        <v>2.23</v>
      </c>
      <c r="I19" s="7">
        <f t="shared" si="2"/>
        <v>13.38</v>
      </c>
    </row>
    <row r="20" spans="1:9" ht="16.5" x14ac:dyDescent="0.25">
      <c r="A20" s="36" t="s">
        <v>55</v>
      </c>
      <c r="B20" s="38" t="s">
        <v>28</v>
      </c>
      <c r="C20" s="2" t="s">
        <v>50</v>
      </c>
      <c r="D20" s="5" t="s">
        <v>5</v>
      </c>
      <c r="E20" s="34">
        <v>8.4</v>
      </c>
      <c r="F20" s="3">
        <v>0.65</v>
      </c>
      <c r="G20" s="3">
        <f t="shared" si="0"/>
        <v>9.0500000000000007</v>
      </c>
      <c r="H20" s="6">
        <f t="shared" si="1"/>
        <v>1.8100000000000003</v>
      </c>
      <c r="I20" s="7">
        <f t="shared" si="2"/>
        <v>10.860000000000001</v>
      </c>
    </row>
    <row r="21" spans="1:9" ht="33" x14ac:dyDescent="0.25">
      <c r="A21" s="36" t="s">
        <v>55</v>
      </c>
      <c r="B21" s="38" t="s">
        <v>52</v>
      </c>
      <c r="C21" s="2" t="s">
        <v>50</v>
      </c>
      <c r="D21" s="5" t="s">
        <v>5</v>
      </c>
      <c r="E21" s="34">
        <v>10.5</v>
      </c>
      <c r="F21" s="3">
        <v>0.65</v>
      </c>
      <c r="G21" s="3">
        <f t="shared" si="0"/>
        <v>11.15</v>
      </c>
      <c r="H21" s="6">
        <f t="shared" si="1"/>
        <v>2.23</v>
      </c>
      <c r="I21" s="7">
        <f t="shared" si="2"/>
        <v>13.38</v>
      </c>
    </row>
    <row r="22" spans="1:9" ht="16.5" x14ac:dyDescent="0.25">
      <c r="A22" s="36" t="s">
        <v>56</v>
      </c>
      <c r="B22" s="38" t="s">
        <v>28</v>
      </c>
      <c r="C22" s="2" t="s">
        <v>50</v>
      </c>
      <c r="D22" s="5" t="s">
        <v>5</v>
      </c>
      <c r="E22" s="34">
        <v>8.4</v>
      </c>
      <c r="F22" s="3">
        <v>0.65</v>
      </c>
      <c r="G22" s="3">
        <f t="shared" si="0"/>
        <v>9.0500000000000007</v>
      </c>
      <c r="H22" s="6">
        <f t="shared" si="1"/>
        <v>1.8100000000000003</v>
      </c>
      <c r="I22" s="7">
        <f t="shared" si="2"/>
        <v>10.860000000000001</v>
      </c>
    </row>
    <row r="23" spans="1:9" ht="33" x14ac:dyDescent="0.25">
      <c r="A23" s="36" t="s">
        <v>56</v>
      </c>
      <c r="B23" s="38" t="s">
        <v>52</v>
      </c>
      <c r="C23" s="2" t="s">
        <v>50</v>
      </c>
      <c r="D23" s="5" t="s">
        <v>5</v>
      </c>
      <c r="E23" s="34">
        <v>10.5</v>
      </c>
      <c r="F23" s="3">
        <v>0.65</v>
      </c>
      <c r="G23" s="3">
        <f t="shared" si="0"/>
        <v>11.15</v>
      </c>
      <c r="H23" s="6">
        <f t="shared" si="1"/>
        <v>2.23</v>
      </c>
      <c r="I23" s="7">
        <f t="shared" si="2"/>
        <v>13.38</v>
      </c>
    </row>
    <row r="24" spans="1:9" ht="16.5" x14ac:dyDescent="0.25">
      <c r="A24" s="66" t="s">
        <v>57</v>
      </c>
      <c r="B24" s="38" t="s">
        <v>28</v>
      </c>
      <c r="C24" s="2" t="s">
        <v>50</v>
      </c>
      <c r="D24" s="5" t="s">
        <v>5</v>
      </c>
      <c r="E24" s="34">
        <v>10.5</v>
      </c>
      <c r="F24" s="3">
        <v>0.65</v>
      </c>
      <c r="G24" s="3">
        <f t="shared" si="0"/>
        <v>11.15</v>
      </c>
      <c r="H24" s="6">
        <f t="shared" si="1"/>
        <v>2.23</v>
      </c>
      <c r="I24" s="7">
        <f t="shared" si="2"/>
        <v>13.38</v>
      </c>
    </row>
    <row r="25" spans="1:9" ht="33" x14ac:dyDescent="0.25">
      <c r="A25" s="66" t="s">
        <v>57</v>
      </c>
      <c r="B25" s="38" t="s">
        <v>52</v>
      </c>
      <c r="C25" s="2" t="s">
        <v>50</v>
      </c>
      <c r="D25" s="5" t="s">
        <v>5</v>
      </c>
      <c r="E25" s="34">
        <v>14.7</v>
      </c>
      <c r="F25" s="3">
        <v>0.65</v>
      </c>
      <c r="G25" s="3">
        <f t="shared" si="0"/>
        <v>15.35</v>
      </c>
      <c r="H25" s="6">
        <f t="shared" si="1"/>
        <v>3.0700000000000003</v>
      </c>
      <c r="I25" s="7">
        <f t="shared" si="2"/>
        <v>18.420000000000002</v>
      </c>
    </row>
    <row r="26" spans="1:9" ht="16.5" x14ac:dyDescent="0.25">
      <c r="A26" s="66" t="s">
        <v>58</v>
      </c>
      <c r="B26" s="38" t="s">
        <v>28</v>
      </c>
      <c r="C26" s="2" t="s">
        <v>50</v>
      </c>
      <c r="D26" s="5" t="s">
        <v>5</v>
      </c>
      <c r="E26" s="34">
        <v>8.4</v>
      </c>
      <c r="F26" s="3">
        <v>0.65</v>
      </c>
      <c r="G26" s="3">
        <f t="shared" si="0"/>
        <v>9.0500000000000007</v>
      </c>
      <c r="H26" s="6">
        <f t="shared" si="1"/>
        <v>1.8100000000000003</v>
      </c>
      <c r="I26" s="7">
        <f t="shared" si="2"/>
        <v>10.860000000000001</v>
      </c>
    </row>
    <row r="27" spans="1:9" ht="33.75" x14ac:dyDescent="0.3">
      <c r="A27" s="82" t="s">
        <v>58</v>
      </c>
      <c r="B27" s="38" t="s">
        <v>52</v>
      </c>
      <c r="C27" s="2" t="s">
        <v>50</v>
      </c>
      <c r="D27" s="5" t="s">
        <v>5</v>
      </c>
      <c r="E27" s="24">
        <v>9.4499999999999993</v>
      </c>
      <c r="F27" s="3">
        <v>0.65</v>
      </c>
      <c r="G27" s="3">
        <f t="shared" si="0"/>
        <v>10.1</v>
      </c>
      <c r="H27" s="6">
        <f t="shared" si="1"/>
        <v>2.02</v>
      </c>
      <c r="I27" s="7">
        <f t="shared" si="2"/>
        <v>12.12</v>
      </c>
    </row>
    <row r="28" spans="1:9" ht="18.75" x14ac:dyDescent="0.3">
      <c r="A28" s="37" t="s">
        <v>59</v>
      </c>
      <c r="B28" s="38" t="s">
        <v>28</v>
      </c>
      <c r="C28" s="2" t="s">
        <v>50</v>
      </c>
      <c r="D28" s="5" t="s">
        <v>5</v>
      </c>
      <c r="E28" s="24">
        <v>10.5</v>
      </c>
      <c r="F28" s="3">
        <v>0.65</v>
      </c>
      <c r="G28" s="3">
        <f t="shared" si="0"/>
        <v>11.15</v>
      </c>
      <c r="H28" s="6">
        <f t="shared" si="1"/>
        <v>2.23</v>
      </c>
      <c r="I28" s="7">
        <f t="shared" si="2"/>
        <v>13.38</v>
      </c>
    </row>
    <row r="29" spans="1:9" ht="18.75" x14ac:dyDescent="0.3">
      <c r="A29" s="37" t="s">
        <v>29</v>
      </c>
      <c r="B29" s="38" t="s">
        <v>28</v>
      </c>
      <c r="C29" s="2" t="s">
        <v>50</v>
      </c>
      <c r="D29" s="5" t="s">
        <v>5</v>
      </c>
      <c r="E29" s="24">
        <v>8.4</v>
      </c>
      <c r="F29" s="3">
        <v>0.65</v>
      </c>
      <c r="G29" s="3">
        <f t="shared" si="0"/>
        <v>9.0500000000000007</v>
      </c>
      <c r="H29" s="6">
        <f t="shared" si="1"/>
        <v>1.8100000000000003</v>
      </c>
      <c r="I29" s="7">
        <f t="shared" si="2"/>
        <v>10.860000000000001</v>
      </c>
    </row>
    <row r="30" spans="1:9" ht="33.75" x14ac:dyDescent="0.3">
      <c r="A30" s="37" t="s">
        <v>29</v>
      </c>
      <c r="B30" s="38" t="s">
        <v>52</v>
      </c>
      <c r="C30" s="2" t="s">
        <v>50</v>
      </c>
      <c r="D30" s="5" t="s">
        <v>5</v>
      </c>
      <c r="E30" s="24">
        <v>10.5</v>
      </c>
      <c r="F30" s="3">
        <v>0.65</v>
      </c>
      <c r="G30" s="3">
        <f t="shared" si="0"/>
        <v>11.15</v>
      </c>
      <c r="H30" s="6">
        <f t="shared" si="1"/>
        <v>2.23</v>
      </c>
      <c r="I30" s="7">
        <f t="shared" si="2"/>
        <v>13.38</v>
      </c>
    </row>
    <row r="31" spans="1:9" ht="18.75" x14ac:dyDescent="0.3">
      <c r="A31" s="37" t="s">
        <v>60</v>
      </c>
      <c r="B31" s="38" t="s">
        <v>28</v>
      </c>
      <c r="C31" s="2" t="s">
        <v>50</v>
      </c>
      <c r="D31" s="5" t="s">
        <v>5</v>
      </c>
      <c r="E31" s="24">
        <v>8.4</v>
      </c>
      <c r="F31" s="3">
        <v>0.65</v>
      </c>
      <c r="G31" s="3">
        <f t="shared" si="0"/>
        <v>9.0500000000000007</v>
      </c>
      <c r="H31" s="6">
        <f t="shared" si="1"/>
        <v>1.8100000000000003</v>
      </c>
      <c r="I31" s="7">
        <f t="shared" si="2"/>
        <v>10.860000000000001</v>
      </c>
    </row>
    <row r="32" spans="1:9" ht="33.75" x14ac:dyDescent="0.3">
      <c r="A32" s="37" t="s">
        <v>60</v>
      </c>
      <c r="B32" s="38" t="s">
        <v>52</v>
      </c>
      <c r="C32" s="2" t="s">
        <v>50</v>
      </c>
      <c r="D32" s="5" t="s">
        <v>5</v>
      </c>
      <c r="E32" s="24">
        <v>10.5</v>
      </c>
      <c r="F32" s="3">
        <v>0.65</v>
      </c>
      <c r="G32" s="3">
        <f t="shared" si="0"/>
        <v>11.15</v>
      </c>
      <c r="H32" s="6">
        <f t="shared" si="1"/>
        <v>2.23</v>
      </c>
      <c r="I32" s="7">
        <f t="shared" si="2"/>
        <v>13.38</v>
      </c>
    </row>
    <row r="33" spans="1:13" ht="18.75" x14ac:dyDescent="0.3">
      <c r="A33" s="37" t="s">
        <v>61</v>
      </c>
      <c r="B33" s="38" t="s">
        <v>28</v>
      </c>
      <c r="C33" s="2" t="s">
        <v>50</v>
      </c>
      <c r="D33" s="5" t="s">
        <v>5</v>
      </c>
      <c r="E33" s="24">
        <v>8.4</v>
      </c>
      <c r="F33" s="3">
        <v>0.65</v>
      </c>
      <c r="G33" s="3">
        <f t="shared" si="0"/>
        <v>9.0500000000000007</v>
      </c>
      <c r="H33" s="6">
        <f t="shared" si="1"/>
        <v>1.8100000000000003</v>
      </c>
      <c r="I33" s="7">
        <f t="shared" si="2"/>
        <v>10.860000000000001</v>
      </c>
    </row>
    <row r="34" spans="1:13" ht="33.75" x14ac:dyDescent="0.3">
      <c r="A34" s="37" t="s">
        <v>61</v>
      </c>
      <c r="B34" s="38" t="s">
        <v>52</v>
      </c>
      <c r="C34" s="2" t="s">
        <v>50</v>
      </c>
      <c r="D34" s="5" t="s">
        <v>5</v>
      </c>
      <c r="E34" s="24">
        <v>10.5</v>
      </c>
      <c r="F34" s="3">
        <v>0.65</v>
      </c>
      <c r="G34" s="3">
        <f t="shared" si="0"/>
        <v>11.15</v>
      </c>
      <c r="H34" s="6">
        <f t="shared" si="1"/>
        <v>2.23</v>
      </c>
      <c r="I34" s="7">
        <f t="shared" si="2"/>
        <v>13.38</v>
      </c>
    </row>
    <row r="35" spans="1:13" ht="18.75" x14ac:dyDescent="0.3">
      <c r="A35" s="37" t="s">
        <v>62</v>
      </c>
      <c r="B35" s="38" t="s">
        <v>28</v>
      </c>
      <c r="C35" s="2" t="s">
        <v>50</v>
      </c>
      <c r="D35" s="5" t="s">
        <v>5</v>
      </c>
      <c r="E35" s="24">
        <v>8.4</v>
      </c>
      <c r="F35" s="3">
        <v>0.65</v>
      </c>
      <c r="G35" s="3">
        <f t="shared" si="0"/>
        <v>9.0500000000000007</v>
      </c>
      <c r="H35" s="6">
        <f t="shared" si="1"/>
        <v>1.8100000000000003</v>
      </c>
      <c r="I35" s="7">
        <f t="shared" si="2"/>
        <v>10.860000000000001</v>
      </c>
    </row>
    <row r="36" spans="1:13" ht="33.75" x14ac:dyDescent="0.3">
      <c r="A36" s="37" t="s">
        <v>62</v>
      </c>
      <c r="B36" s="38" t="s">
        <v>52</v>
      </c>
      <c r="C36" s="2" t="s">
        <v>50</v>
      </c>
      <c r="D36" s="5" t="s">
        <v>5</v>
      </c>
      <c r="E36" s="40">
        <v>10.5</v>
      </c>
      <c r="F36" s="3">
        <v>0.65</v>
      </c>
      <c r="G36" s="3">
        <f t="shared" si="0"/>
        <v>11.15</v>
      </c>
      <c r="H36" s="6">
        <f t="shared" si="1"/>
        <v>2.23</v>
      </c>
      <c r="I36" s="7">
        <f t="shared" si="2"/>
        <v>13.38</v>
      </c>
      <c r="J36" s="25"/>
      <c r="K36" s="26"/>
      <c r="M36" s="26"/>
    </row>
    <row r="37" spans="1:13" ht="18.75" x14ac:dyDescent="0.3">
      <c r="A37" s="37" t="s">
        <v>63</v>
      </c>
      <c r="B37" s="38" t="s">
        <v>28</v>
      </c>
      <c r="C37" s="2" t="s">
        <v>50</v>
      </c>
      <c r="D37" s="5" t="s">
        <v>5</v>
      </c>
      <c r="E37" s="40">
        <v>15.75</v>
      </c>
      <c r="F37" s="3">
        <v>0.65</v>
      </c>
      <c r="G37" s="3">
        <f t="shared" si="0"/>
        <v>16.399999999999999</v>
      </c>
      <c r="H37" s="6">
        <f t="shared" ref="H37:H41" si="3">+G37*0.2</f>
        <v>3.28</v>
      </c>
      <c r="I37" s="7">
        <f t="shared" ref="I37:I41" si="4">+G37+H37</f>
        <v>19.68</v>
      </c>
      <c r="J37" s="25"/>
      <c r="K37" s="26"/>
      <c r="M37" s="26"/>
    </row>
    <row r="38" spans="1:13" ht="18.75" x14ac:dyDescent="0.3">
      <c r="A38" s="37" t="s">
        <v>63</v>
      </c>
      <c r="B38" s="38" t="s">
        <v>64</v>
      </c>
      <c r="C38" s="2" t="s">
        <v>50</v>
      </c>
      <c r="D38" s="5" t="s">
        <v>5</v>
      </c>
      <c r="E38" s="40">
        <v>23.1</v>
      </c>
      <c r="F38" s="3">
        <v>0.65</v>
      </c>
      <c r="G38" s="3">
        <f t="shared" si="0"/>
        <v>23.75</v>
      </c>
      <c r="H38" s="6">
        <f t="shared" si="3"/>
        <v>4.75</v>
      </c>
      <c r="I38" s="7">
        <f t="shared" si="4"/>
        <v>28.5</v>
      </c>
      <c r="J38" s="25"/>
      <c r="K38" s="26"/>
      <c r="M38" s="26"/>
    </row>
    <row r="39" spans="1:13" ht="33.75" x14ac:dyDescent="0.3">
      <c r="A39" s="37" t="s">
        <v>63</v>
      </c>
      <c r="B39" s="38" t="s">
        <v>65</v>
      </c>
      <c r="C39" s="2" t="s">
        <v>50</v>
      </c>
      <c r="D39" s="5" t="s">
        <v>5</v>
      </c>
      <c r="E39" s="40">
        <v>27.3</v>
      </c>
      <c r="F39" s="3">
        <v>0.65</v>
      </c>
      <c r="G39" s="3">
        <f t="shared" si="0"/>
        <v>27.95</v>
      </c>
      <c r="H39" s="6">
        <f t="shared" si="3"/>
        <v>5.59</v>
      </c>
      <c r="I39" s="7">
        <f t="shared" si="4"/>
        <v>33.54</v>
      </c>
      <c r="J39" s="25"/>
      <c r="K39" s="26"/>
      <c r="M39" s="26"/>
    </row>
    <row r="40" spans="1:13" ht="18.75" x14ac:dyDescent="0.3">
      <c r="A40" s="37" t="s">
        <v>66</v>
      </c>
      <c r="B40" s="38" t="s">
        <v>28</v>
      </c>
      <c r="C40" s="2" t="s">
        <v>50</v>
      </c>
      <c r="D40" s="5" t="s">
        <v>5</v>
      </c>
      <c r="E40" s="40">
        <v>11.55</v>
      </c>
      <c r="F40" s="3">
        <v>0.65</v>
      </c>
      <c r="G40" s="3">
        <f t="shared" si="0"/>
        <v>12.200000000000001</v>
      </c>
      <c r="H40" s="6">
        <f t="shared" si="3"/>
        <v>2.4400000000000004</v>
      </c>
      <c r="I40" s="7">
        <f t="shared" si="4"/>
        <v>14.64</v>
      </c>
      <c r="J40" s="25"/>
      <c r="K40" s="26"/>
      <c r="M40" s="26"/>
    </row>
    <row r="41" spans="1:13" ht="33.75" x14ac:dyDescent="0.3">
      <c r="A41" s="37" t="s">
        <v>67</v>
      </c>
      <c r="B41" s="38" t="s">
        <v>52</v>
      </c>
      <c r="C41" s="2" t="s">
        <v>50</v>
      </c>
      <c r="D41" s="5" t="s">
        <v>5</v>
      </c>
      <c r="E41" s="40">
        <v>18.899999999999999</v>
      </c>
      <c r="F41" s="3">
        <v>0.65</v>
      </c>
      <c r="G41" s="3">
        <f t="shared" si="0"/>
        <v>19.549999999999997</v>
      </c>
      <c r="H41" s="6">
        <f t="shared" si="3"/>
        <v>3.9099999999999997</v>
      </c>
      <c r="I41" s="7">
        <f t="shared" si="4"/>
        <v>23.459999999999997</v>
      </c>
      <c r="J41" s="25"/>
      <c r="K41" s="26"/>
      <c r="M41" s="26"/>
    </row>
    <row r="42" spans="1:13" ht="18.75" x14ac:dyDescent="0.3">
      <c r="A42" s="37" t="s">
        <v>68</v>
      </c>
      <c r="B42" s="38" t="s">
        <v>28</v>
      </c>
      <c r="C42" s="2" t="s">
        <v>50</v>
      </c>
      <c r="D42" s="5" t="s">
        <v>5</v>
      </c>
      <c r="E42" s="40">
        <v>14.7</v>
      </c>
      <c r="F42" s="3">
        <v>0.65</v>
      </c>
      <c r="G42" s="3">
        <f t="shared" si="0"/>
        <v>15.35</v>
      </c>
      <c r="H42" s="6">
        <f t="shared" si="1"/>
        <v>3.0700000000000003</v>
      </c>
      <c r="I42" s="7">
        <f t="shared" si="2"/>
        <v>18.420000000000002</v>
      </c>
      <c r="J42" s="25"/>
      <c r="K42" s="26"/>
      <c r="M42" s="26"/>
    </row>
    <row r="43" spans="1:13" ht="18.75" x14ac:dyDescent="0.3">
      <c r="A43" s="37" t="s">
        <v>68</v>
      </c>
      <c r="B43" s="38" t="s">
        <v>64</v>
      </c>
      <c r="C43" s="2" t="s">
        <v>50</v>
      </c>
      <c r="D43" s="5" t="s">
        <v>5</v>
      </c>
      <c r="E43" s="40">
        <v>23.1</v>
      </c>
      <c r="F43" s="3">
        <v>0.65</v>
      </c>
      <c r="G43" s="3">
        <f t="shared" si="0"/>
        <v>23.75</v>
      </c>
      <c r="H43" s="6">
        <f t="shared" ref="H43:H53" si="5">+G43*0.2</f>
        <v>4.75</v>
      </c>
      <c r="I43" s="7">
        <f t="shared" ref="I43:I53" si="6">+G43+H43</f>
        <v>28.5</v>
      </c>
      <c r="J43" s="25"/>
      <c r="K43" s="26"/>
      <c r="M43" s="26"/>
    </row>
    <row r="44" spans="1:13" ht="33.75" x14ac:dyDescent="0.3">
      <c r="A44" s="37" t="s">
        <v>68</v>
      </c>
      <c r="B44" s="38" t="s">
        <v>65</v>
      </c>
      <c r="C44" s="2" t="s">
        <v>50</v>
      </c>
      <c r="D44" s="5" t="s">
        <v>5</v>
      </c>
      <c r="E44" s="40">
        <v>27.3</v>
      </c>
      <c r="F44" s="3">
        <v>0.65</v>
      </c>
      <c r="G44" s="3">
        <f t="shared" si="0"/>
        <v>27.95</v>
      </c>
      <c r="H44" s="6">
        <f t="shared" si="5"/>
        <v>5.59</v>
      </c>
      <c r="I44" s="7">
        <f t="shared" si="6"/>
        <v>33.54</v>
      </c>
      <c r="J44" s="25"/>
      <c r="K44" s="26"/>
      <c r="M44" s="26"/>
    </row>
    <row r="45" spans="1:13" ht="18.75" x14ac:dyDescent="0.3">
      <c r="A45" s="37" t="s">
        <v>69</v>
      </c>
      <c r="B45" s="38" t="s">
        <v>28</v>
      </c>
      <c r="C45" s="2" t="s">
        <v>50</v>
      </c>
      <c r="D45" s="5" t="s">
        <v>5</v>
      </c>
      <c r="E45" s="40">
        <v>18.899999999999999</v>
      </c>
      <c r="F45" s="3">
        <v>0.65</v>
      </c>
      <c r="G45" s="3">
        <f t="shared" si="0"/>
        <v>19.549999999999997</v>
      </c>
      <c r="H45" s="6">
        <f t="shared" si="5"/>
        <v>3.9099999999999997</v>
      </c>
      <c r="I45" s="7">
        <f t="shared" si="6"/>
        <v>23.459999999999997</v>
      </c>
      <c r="J45" s="25"/>
      <c r="K45" s="26"/>
      <c r="M45" s="26"/>
    </row>
    <row r="46" spans="1:13" ht="18.75" x14ac:dyDescent="0.3">
      <c r="A46" s="37" t="s">
        <v>70</v>
      </c>
      <c r="B46" s="38" t="s">
        <v>28</v>
      </c>
      <c r="C46" s="2" t="s">
        <v>50</v>
      </c>
      <c r="D46" s="5" t="s">
        <v>5</v>
      </c>
      <c r="E46" s="40">
        <v>8.4</v>
      </c>
      <c r="F46" s="3">
        <v>0.65</v>
      </c>
      <c r="G46" s="3">
        <f t="shared" si="0"/>
        <v>9.0500000000000007</v>
      </c>
      <c r="H46" s="6">
        <f t="shared" si="5"/>
        <v>1.8100000000000003</v>
      </c>
      <c r="I46" s="7">
        <f t="shared" si="6"/>
        <v>10.860000000000001</v>
      </c>
      <c r="J46" s="25"/>
      <c r="K46" s="26"/>
      <c r="M46" s="26"/>
    </row>
    <row r="47" spans="1:13" ht="33.75" x14ac:dyDescent="0.3">
      <c r="A47" s="37" t="s">
        <v>70</v>
      </c>
      <c r="B47" s="38" t="s">
        <v>52</v>
      </c>
      <c r="C47" s="2" t="s">
        <v>50</v>
      </c>
      <c r="D47" s="5" t="s">
        <v>5</v>
      </c>
      <c r="E47" s="40">
        <v>10.5</v>
      </c>
      <c r="F47" s="3">
        <v>0.65</v>
      </c>
      <c r="G47" s="3">
        <f t="shared" si="0"/>
        <v>11.15</v>
      </c>
      <c r="H47" s="6">
        <f t="shared" si="5"/>
        <v>2.23</v>
      </c>
      <c r="I47" s="7">
        <f t="shared" si="6"/>
        <v>13.38</v>
      </c>
      <c r="J47" s="25"/>
      <c r="K47" s="26"/>
      <c r="M47" s="26"/>
    </row>
    <row r="48" spans="1:13" ht="18.75" x14ac:dyDescent="0.3">
      <c r="A48" s="37" t="s">
        <v>71</v>
      </c>
      <c r="B48" s="38" t="s">
        <v>28</v>
      </c>
      <c r="C48" s="2" t="s">
        <v>50</v>
      </c>
      <c r="D48" s="5" t="s">
        <v>5</v>
      </c>
      <c r="E48" s="40">
        <v>10.5</v>
      </c>
      <c r="F48" s="3">
        <v>0.65</v>
      </c>
      <c r="G48" s="3">
        <f t="shared" si="0"/>
        <v>11.15</v>
      </c>
      <c r="H48" s="6">
        <f t="shared" si="5"/>
        <v>2.23</v>
      </c>
      <c r="I48" s="7">
        <f t="shared" si="6"/>
        <v>13.38</v>
      </c>
      <c r="J48" s="25"/>
      <c r="K48" s="26"/>
      <c r="M48" s="26"/>
    </row>
    <row r="49" spans="1:13" ht="33.75" x14ac:dyDescent="0.3">
      <c r="A49" s="37" t="s">
        <v>71</v>
      </c>
      <c r="B49" s="38" t="s">
        <v>52</v>
      </c>
      <c r="C49" s="2" t="s">
        <v>50</v>
      </c>
      <c r="D49" s="5" t="s">
        <v>5</v>
      </c>
      <c r="E49" s="40">
        <v>11.55</v>
      </c>
      <c r="F49" s="3">
        <v>0.65</v>
      </c>
      <c r="G49" s="3">
        <f t="shared" si="0"/>
        <v>12.200000000000001</v>
      </c>
      <c r="H49" s="6">
        <f t="shared" si="5"/>
        <v>2.4400000000000004</v>
      </c>
      <c r="I49" s="7">
        <f t="shared" si="6"/>
        <v>14.64</v>
      </c>
      <c r="J49" s="25"/>
      <c r="K49" s="26"/>
      <c r="M49" s="26"/>
    </row>
    <row r="50" spans="1:13" ht="18.75" x14ac:dyDescent="0.3">
      <c r="A50" s="37" t="s">
        <v>72</v>
      </c>
      <c r="B50" s="38" t="s">
        <v>73</v>
      </c>
      <c r="C50" s="2" t="s">
        <v>50</v>
      </c>
      <c r="D50" s="5" t="s">
        <v>5</v>
      </c>
      <c r="E50" s="40">
        <v>10.5</v>
      </c>
      <c r="F50" s="3">
        <v>0.65</v>
      </c>
      <c r="G50" s="3">
        <f t="shared" si="0"/>
        <v>11.15</v>
      </c>
      <c r="H50" s="6">
        <f t="shared" si="5"/>
        <v>2.23</v>
      </c>
      <c r="I50" s="7">
        <f t="shared" si="6"/>
        <v>13.38</v>
      </c>
      <c r="J50" s="25"/>
      <c r="K50" s="26"/>
      <c r="M50" s="26"/>
    </row>
    <row r="51" spans="1:13" ht="18.75" x14ac:dyDescent="0.3">
      <c r="A51" s="37" t="s">
        <v>74</v>
      </c>
      <c r="B51" s="38" t="s">
        <v>28</v>
      </c>
      <c r="C51" s="2" t="s">
        <v>50</v>
      </c>
      <c r="D51" s="5" t="s">
        <v>5</v>
      </c>
      <c r="E51" s="40">
        <v>9.4499999999999993</v>
      </c>
      <c r="F51" s="3">
        <v>0.65</v>
      </c>
      <c r="G51" s="3">
        <f t="shared" si="0"/>
        <v>10.1</v>
      </c>
      <c r="H51" s="6">
        <f t="shared" si="5"/>
        <v>2.02</v>
      </c>
      <c r="I51" s="7">
        <f t="shared" si="6"/>
        <v>12.12</v>
      </c>
      <c r="J51" s="25"/>
      <c r="K51" s="26"/>
      <c r="M51" s="26"/>
    </row>
    <row r="52" spans="1:13" ht="33.75" x14ac:dyDescent="0.3">
      <c r="A52" s="37" t="s">
        <v>74</v>
      </c>
      <c r="B52" s="38" t="s">
        <v>52</v>
      </c>
      <c r="C52" s="2" t="s">
        <v>50</v>
      </c>
      <c r="D52" s="5" t="s">
        <v>5</v>
      </c>
      <c r="E52" s="40">
        <v>10.5</v>
      </c>
      <c r="F52" s="3">
        <v>0.65</v>
      </c>
      <c r="G52" s="3">
        <f t="shared" si="0"/>
        <v>11.15</v>
      </c>
      <c r="H52" s="6">
        <f t="shared" si="5"/>
        <v>2.23</v>
      </c>
      <c r="I52" s="7">
        <f t="shared" si="6"/>
        <v>13.38</v>
      </c>
      <c r="J52" s="25"/>
      <c r="K52" s="26"/>
      <c r="M52" s="26"/>
    </row>
    <row r="53" spans="1:13" ht="33.75" x14ac:dyDescent="0.3">
      <c r="A53" s="37" t="s">
        <v>92</v>
      </c>
      <c r="B53" s="38" t="s">
        <v>93</v>
      </c>
      <c r="C53" s="2" t="s">
        <v>50</v>
      </c>
      <c r="D53" s="5" t="s">
        <v>5</v>
      </c>
      <c r="E53" s="40">
        <v>57.68</v>
      </c>
      <c r="F53" s="3">
        <v>0.65</v>
      </c>
      <c r="G53" s="3">
        <f t="shared" ref="G53" si="7">E53+F53</f>
        <v>58.33</v>
      </c>
      <c r="H53" s="6">
        <f t="shared" si="5"/>
        <v>11.666</v>
      </c>
      <c r="I53" s="7">
        <f t="shared" si="6"/>
        <v>69.995999999999995</v>
      </c>
      <c r="J53" s="25"/>
      <c r="K53" s="26"/>
      <c r="M53" s="26"/>
    </row>
    <row r="54" spans="1:13" ht="18.75" x14ac:dyDescent="0.3">
      <c r="A54" s="37"/>
      <c r="B54" s="38"/>
      <c r="C54" s="2"/>
      <c r="D54" s="5"/>
      <c r="E54" s="40"/>
      <c r="F54" s="89"/>
      <c r="G54" s="3"/>
      <c r="H54" s="6"/>
      <c r="I54" s="7"/>
      <c r="J54" s="25"/>
      <c r="K54" s="26"/>
      <c r="M54" s="26"/>
    </row>
    <row r="55" spans="1:13" ht="18.75" x14ac:dyDescent="0.3">
      <c r="A55" s="37"/>
      <c r="B55" s="38"/>
      <c r="C55" s="2"/>
      <c r="D55" s="5"/>
      <c r="E55" s="40"/>
      <c r="F55" s="89"/>
      <c r="G55" s="3"/>
      <c r="H55" s="6"/>
      <c r="I55" s="7"/>
      <c r="J55" s="25"/>
      <c r="K55" s="26"/>
      <c r="M55" s="26"/>
    </row>
    <row r="56" spans="1:13" ht="18.75" x14ac:dyDescent="0.3">
      <c r="A56" s="37" t="s">
        <v>84</v>
      </c>
      <c r="B56" s="38"/>
      <c r="C56" s="2"/>
      <c r="D56" s="5"/>
      <c r="E56" s="40"/>
      <c r="F56" s="39"/>
      <c r="G56" s="6"/>
      <c r="H56" s="6"/>
      <c r="I56" s="7"/>
      <c r="J56" s="25"/>
      <c r="K56" s="26"/>
      <c r="M56" s="26"/>
    </row>
    <row r="57" spans="1:13" ht="18.75" x14ac:dyDescent="0.3">
      <c r="A57" s="8"/>
      <c r="B57" s="8"/>
      <c r="D57" s="8"/>
      <c r="I57" s="27"/>
      <c r="J57" s="25"/>
      <c r="K57" s="26"/>
      <c r="M57" s="26"/>
    </row>
    <row r="59" spans="1:13" ht="15.75" x14ac:dyDescent="0.25">
      <c r="A59" s="28"/>
      <c r="B59" s="28"/>
    </row>
  </sheetData>
  <autoFilter ref="A11:I56" xr:uid="{00000000-0009-0000-0000-000004000000}"/>
  <mergeCells count="2">
    <mergeCell ref="A7:I7"/>
    <mergeCell ref="A8:I8"/>
  </mergeCells>
  <pageMargins left="0.2" right="0.2" top="0.2" bottom="0.21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0982-3AEE-4B68-8944-A1C22AB6465D}">
  <sheetPr>
    <tabColor rgb="FF92D050"/>
  </sheetPr>
  <dimension ref="A1:S17"/>
  <sheetViews>
    <sheetView view="pageBreakPreview" zoomScaleNormal="100" zoomScaleSheetLayoutView="100" workbookViewId="0">
      <selection activeCell="F12" sqref="F12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12" style="41" customWidth="1"/>
    <col min="8" max="8" width="0.140625" style="41" customWidth="1"/>
    <col min="9" max="9" width="10" style="41" hidden="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C1" s="9" t="s">
        <v>2</v>
      </c>
      <c r="D1" s="41"/>
      <c r="E1" s="9"/>
      <c r="I1" s="9" t="s">
        <v>2</v>
      </c>
      <c r="K1" s="9"/>
    </row>
    <row r="2" spans="1:19" x14ac:dyDescent="0.25">
      <c r="C2" s="10" t="s">
        <v>3</v>
      </c>
      <c r="D2" s="41"/>
      <c r="E2" s="10"/>
      <c r="I2" s="10" t="s">
        <v>3</v>
      </c>
      <c r="K2" s="10"/>
    </row>
    <row r="3" spans="1:19" ht="15.75" x14ac:dyDescent="0.25">
      <c r="C3" s="9" t="s">
        <v>25</v>
      </c>
      <c r="D3" s="41"/>
      <c r="E3" s="9"/>
      <c r="I3" s="9" t="s">
        <v>25</v>
      </c>
      <c r="K3" s="9"/>
    </row>
    <row r="4" spans="1:19" ht="15.75" x14ac:dyDescent="0.25">
      <c r="C4" s="9" t="s">
        <v>26</v>
      </c>
      <c r="D4" s="41"/>
      <c r="E4" s="9"/>
      <c r="I4" s="9" t="s">
        <v>26</v>
      </c>
      <c r="K4" s="9"/>
    </row>
    <row r="5" spans="1:19" ht="15.75" x14ac:dyDescent="0.25">
      <c r="C5" s="11" t="s">
        <v>27</v>
      </c>
      <c r="D5" s="41"/>
      <c r="E5" s="11"/>
      <c r="I5" s="11" t="s">
        <v>27</v>
      </c>
      <c r="K5" s="11"/>
    </row>
    <row r="7" spans="1:19" ht="29.45" customHeight="1" x14ac:dyDescent="0.25">
      <c r="A7" s="151" t="s">
        <v>87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98.25" customHeight="1" thickBot="1" x14ac:dyDescent="0.3">
      <c r="A11" s="80" t="s">
        <v>85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86</v>
      </c>
      <c r="K11" s="54" t="s">
        <v>4</v>
      </c>
    </row>
    <row r="12" spans="1:19" ht="31.5" x14ac:dyDescent="0.25">
      <c r="A12" s="62" t="s">
        <v>89</v>
      </c>
      <c r="B12" s="73"/>
      <c r="C12" s="65" t="s">
        <v>88</v>
      </c>
      <c r="D12" s="59" t="s">
        <v>90</v>
      </c>
      <c r="E12" s="59"/>
      <c r="F12" s="59"/>
      <c r="G12" s="60">
        <v>2633.33</v>
      </c>
      <c r="H12" s="68"/>
      <c r="I12" s="30">
        <f t="shared" ref="I12" si="0">+G12*H12+G12</f>
        <v>2633.33</v>
      </c>
      <c r="J12" s="30">
        <f t="shared" ref="J12" si="1">+I12*0.2</f>
        <v>526.66600000000005</v>
      </c>
      <c r="K12" s="61">
        <f t="shared" ref="K12" si="2">+I12+J12</f>
        <v>3159.9960000000001</v>
      </c>
    </row>
    <row r="13" spans="1:19" ht="31.5" x14ac:dyDescent="0.25">
      <c r="A13" s="62" t="s">
        <v>213</v>
      </c>
      <c r="B13" s="73"/>
      <c r="C13" s="65" t="s">
        <v>88</v>
      </c>
      <c r="D13" s="59" t="s">
        <v>90</v>
      </c>
      <c r="E13" s="59"/>
      <c r="F13" s="59"/>
      <c r="G13" s="60">
        <v>4475</v>
      </c>
      <c r="H13" s="68"/>
      <c r="I13" s="30">
        <f t="shared" ref="I13" si="3">+G13*H13+G13</f>
        <v>4475</v>
      </c>
      <c r="J13" s="30">
        <f t="shared" ref="J13" si="4">+I13*0.2</f>
        <v>895</v>
      </c>
      <c r="K13" s="61">
        <f t="shared" ref="K13" si="5">+I13+J13</f>
        <v>5370</v>
      </c>
    </row>
    <row r="14" spans="1:19" ht="15.75" x14ac:dyDescent="0.25">
      <c r="A14" s="83" t="s">
        <v>91</v>
      </c>
      <c r="B14" s="84"/>
      <c r="C14" s="81"/>
      <c r="D14" s="85"/>
      <c r="E14" s="85"/>
      <c r="F14" s="85"/>
      <c r="G14" s="86"/>
      <c r="H14" s="87"/>
      <c r="I14" s="88"/>
      <c r="J14" s="88"/>
      <c r="K14" s="88"/>
    </row>
    <row r="15" spans="1:19" ht="15.75" x14ac:dyDescent="0.25">
      <c r="A15" s="83"/>
      <c r="B15" s="84"/>
      <c r="C15" s="81"/>
      <c r="D15" s="85"/>
      <c r="E15" s="85"/>
      <c r="F15" s="85"/>
      <c r="G15" s="86"/>
      <c r="H15" s="87"/>
      <c r="I15" s="88"/>
      <c r="J15" s="88"/>
      <c r="K15" s="88"/>
    </row>
    <row r="17" spans="1:2" ht="15.75" x14ac:dyDescent="0.25">
      <c r="A17" s="81" t="s">
        <v>33</v>
      </c>
      <c r="B17" s="63"/>
    </row>
  </sheetData>
  <autoFilter ref="A11:K12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7635F-AB18-4F9C-BEA7-8084520E32D1}">
  <sheetPr>
    <tabColor rgb="FF92D050"/>
  </sheetPr>
  <dimension ref="A1:S23"/>
  <sheetViews>
    <sheetView view="pageBreakPreview" zoomScaleNormal="100" zoomScaleSheetLayoutView="100" workbookViewId="0">
      <selection activeCell="H15" sqref="H15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97</v>
      </c>
      <c r="K5" s="11"/>
    </row>
    <row r="7" spans="1:19" ht="29.45" customHeight="1" x14ac:dyDescent="0.25">
      <c r="A7" s="151" t="s">
        <v>96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94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85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95</v>
      </c>
      <c r="K11" s="54" t="s">
        <v>4</v>
      </c>
    </row>
    <row r="12" spans="1:19" ht="15.75" x14ac:dyDescent="0.25">
      <c r="A12" s="62" t="s">
        <v>98</v>
      </c>
      <c r="B12" s="73"/>
      <c r="C12" s="65" t="s">
        <v>15</v>
      </c>
      <c r="D12" s="59" t="s">
        <v>99</v>
      </c>
      <c r="E12" s="59"/>
      <c r="F12" s="59"/>
      <c r="G12" s="60">
        <v>800</v>
      </c>
      <c r="H12" s="68">
        <v>0.15</v>
      </c>
      <c r="I12" s="30">
        <f t="shared" ref="I12:I16" si="0">+G12*H12+G12</f>
        <v>920</v>
      </c>
      <c r="J12" s="30">
        <f t="shared" ref="J12:J16" si="1">+I12*0.2</f>
        <v>184</v>
      </c>
      <c r="K12" s="61">
        <f t="shared" ref="K12:K16" si="2">+I12+J12</f>
        <v>1104</v>
      </c>
    </row>
    <row r="13" spans="1:19" ht="15.75" x14ac:dyDescent="0.25">
      <c r="A13" s="62" t="s">
        <v>100</v>
      </c>
      <c r="B13" s="73"/>
      <c r="C13" s="65" t="s">
        <v>15</v>
      </c>
      <c r="D13" s="59" t="s">
        <v>101</v>
      </c>
      <c r="E13" s="59"/>
      <c r="F13" s="59"/>
      <c r="G13" s="60">
        <v>366.66</v>
      </c>
      <c r="H13" s="68">
        <v>0.15</v>
      </c>
      <c r="I13" s="30">
        <f t="shared" si="0"/>
        <v>421.65900000000005</v>
      </c>
      <c r="J13" s="30">
        <f t="shared" si="1"/>
        <v>84.331800000000015</v>
      </c>
      <c r="K13" s="61">
        <f t="shared" si="2"/>
        <v>505.99080000000004</v>
      </c>
    </row>
    <row r="14" spans="1:19" ht="31.5" x14ac:dyDescent="0.25">
      <c r="A14" s="62" t="s">
        <v>100</v>
      </c>
      <c r="B14" s="73"/>
      <c r="C14" s="65" t="s">
        <v>15</v>
      </c>
      <c r="D14" s="59" t="s">
        <v>102</v>
      </c>
      <c r="E14" s="59"/>
      <c r="F14" s="59"/>
      <c r="G14" s="60">
        <v>5.5</v>
      </c>
      <c r="H14" s="68">
        <v>0.15</v>
      </c>
      <c r="I14" s="30">
        <f t="shared" si="0"/>
        <v>6.3250000000000002</v>
      </c>
      <c r="J14" s="30">
        <f t="shared" si="1"/>
        <v>1.2650000000000001</v>
      </c>
      <c r="K14" s="61">
        <f t="shared" si="2"/>
        <v>7.59</v>
      </c>
    </row>
    <row r="15" spans="1:19" ht="15.75" x14ac:dyDescent="0.25">
      <c r="A15" s="62" t="s">
        <v>103</v>
      </c>
      <c r="B15" s="74"/>
      <c r="C15" s="65" t="s">
        <v>15</v>
      </c>
      <c r="D15" s="58" t="s">
        <v>1</v>
      </c>
      <c r="E15" s="58"/>
      <c r="F15" s="58"/>
      <c r="G15" s="30">
        <v>313.43</v>
      </c>
      <c r="H15" s="68">
        <v>0.15</v>
      </c>
      <c r="I15" s="30">
        <f t="shared" si="0"/>
        <v>360.44450000000001</v>
      </c>
      <c r="J15" s="30">
        <f t="shared" si="1"/>
        <v>72.08890000000001</v>
      </c>
      <c r="K15" s="61">
        <f t="shared" si="2"/>
        <v>432.53340000000003</v>
      </c>
    </row>
    <row r="16" spans="1:19" ht="15.75" x14ac:dyDescent="0.25">
      <c r="A16" s="62" t="s">
        <v>103</v>
      </c>
      <c r="B16" s="74"/>
      <c r="C16" s="65" t="s">
        <v>15</v>
      </c>
      <c r="D16" s="58" t="s">
        <v>99</v>
      </c>
      <c r="E16" s="58"/>
      <c r="F16" s="58"/>
      <c r="G16" s="30">
        <v>14.17</v>
      </c>
      <c r="H16" s="68">
        <v>0.15</v>
      </c>
      <c r="I16" s="30">
        <f t="shared" si="0"/>
        <v>16.295500000000001</v>
      </c>
      <c r="J16" s="30">
        <f t="shared" si="1"/>
        <v>3.2591000000000001</v>
      </c>
      <c r="K16" s="61">
        <f t="shared" si="2"/>
        <v>19.554600000000001</v>
      </c>
    </row>
    <row r="17" spans="1:11" ht="15.75" x14ac:dyDescent="0.25">
      <c r="A17" s="62" t="s">
        <v>104</v>
      </c>
      <c r="B17" s="74"/>
      <c r="C17" s="65" t="s">
        <v>15</v>
      </c>
      <c r="D17" s="58" t="s">
        <v>1</v>
      </c>
      <c r="E17" s="58"/>
      <c r="F17" s="58"/>
      <c r="G17" s="30">
        <v>296.29000000000002</v>
      </c>
      <c r="H17" s="68">
        <v>0.15</v>
      </c>
      <c r="I17" s="30">
        <f t="shared" ref="I17:I20" si="3">+G17*H17+G17</f>
        <v>340.73350000000005</v>
      </c>
      <c r="J17" s="30">
        <f t="shared" ref="J17:J20" si="4">+I17*0.2</f>
        <v>68.14670000000001</v>
      </c>
      <c r="K17" s="61">
        <f t="shared" ref="K17:K20" si="5">+I17+J17</f>
        <v>408.88020000000006</v>
      </c>
    </row>
    <row r="18" spans="1:11" ht="15.75" x14ac:dyDescent="0.25">
      <c r="A18" s="62" t="s">
        <v>104</v>
      </c>
      <c r="B18" s="74"/>
      <c r="C18" s="65" t="s">
        <v>15</v>
      </c>
      <c r="D18" s="58" t="s">
        <v>99</v>
      </c>
      <c r="E18" s="58"/>
      <c r="F18" s="58"/>
      <c r="G18" s="30">
        <v>18.34</v>
      </c>
      <c r="H18" s="68">
        <v>0.15</v>
      </c>
      <c r="I18" s="30">
        <f t="shared" si="3"/>
        <v>21.091000000000001</v>
      </c>
      <c r="J18" s="30">
        <f t="shared" si="4"/>
        <v>4.2182000000000004</v>
      </c>
      <c r="K18" s="61">
        <f t="shared" si="5"/>
        <v>25.309200000000001</v>
      </c>
    </row>
    <row r="19" spans="1:11" ht="15.75" x14ac:dyDescent="0.25">
      <c r="A19" s="62" t="s">
        <v>105</v>
      </c>
      <c r="B19" s="74"/>
      <c r="C19" s="65" t="s">
        <v>15</v>
      </c>
      <c r="D19" s="58" t="s">
        <v>1</v>
      </c>
      <c r="E19" s="58"/>
      <c r="F19" s="58"/>
      <c r="G19" s="30">
        <v>302.08999999999997</v>
      </c>
      <c r="H19" s="68">
        <v>0.15</v>
      </c>
      <c r="I19" s="30">
        <f t="shared" si="3"/>
        <v>347.40349999999995</v>
      </c>
      <c r="J19" s="30">
        <f t="shared" si="4"/>
        <v>69.480699999999999</v>
      </c>
      <c r="K19" s="61">
        <f t="shared" si="5"/>
        <v>416.88419999999996</v>
      </c>
    </row>
    <row r="20" spans="1:11" ht="15.75" x14ac:dyDescent="0.25">
      <c r="A20" s="62" t="s">
        <v>105</v>
      </c>
      <c r="B20" s="74"/>
      <c r="C20" s="65" t="s">
        <v>15</v>
      </c>
      <c r="D20" s="58" t="s">
        <v>99</v>
      </c>
      <c r="E20" s="58"/>
      <c r="F20" s="58"/>
      <c r="G20" s="30">
        <v>24.17</v>
      </c>
      <c r="H20" s="68">
        <v>0.15</v>
      </c>
      <c r="I20" s="30">
        <f t="shared" si="3"/>
        <v>27.795500000000001</v>
      </c>
      <c r="J20" s="30">
        <f t="shared" si="4"/>
        <v>5.5591000000000008</v>
      </c>
      <c r="K20" s="61">
        <f t="shared" si="5"/>
        <v>33.354600000000005</v>
      </c>
    </row>
    <row r="21" spans="1:11" x14ac:dyDescent="0.25">
      <c r="A21" s="41"/>
      <c r="B21" s="41"/>
      <c r="C21" s="41"/>
      <c r="D21" s="41"/>
      <c r="E21" s="41"/>
      <c r="F21" s="41"/>
    </row>
    <row r="23" spans="1:11" ht="15.75" x14ac:dyDescent="0.25">
      <c r="A23" s="81" t="s">
        <v>33</v>
      </c>
      <c r="B23" s="63"/>
    </row>
  </sheetData>
  <autoFilter ref="A11:K17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F69F7-AB35-459F-8CCF-7BC84D785BE2}">
  <sheetPr>
    <tabColor rgb="FF92D050"/>
  </sheetPr>
  <dimension ref="A1:S13"/>
  <sheetViews>
    <sheetView tabSelected="1" view="pageBreakPreview" zoomScaleNormal="100" zoomScaleSheetLayoutView="100" workbookViewId="0">
      <selection sqref="A1:K13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30.140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292</v>
      </c>
      <c r="K5" s="11"/>
    </row>
    <row r="7" spans="1:19" ht="29.45" customHeight="1" x14ac:dyDescent="0.25">
      <c r="A7" s="151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218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106</v>
      </c>
      <c r="K11" s="54" t="s">
        <v>4</v>
      </c>
    </row>
    <row r="12" spans="1:19" ht="15.75" x14ac:dyDescent="0.25">
      <c r="A12" s="62" t="s">
        <v>291</v>
      </c>
      <c r="B12" s="73"/>
      <c r="C12" s="65" t="s">
        <v>293</v>
      </c>
      <c r="D12" s="59" t="s">
        <v>5</v>
      </c>
      <c r="E12" s="59"/>
      <c r="F12" s="59"/>
      <c r="G12" s="60">
        <v>700</v>
      </c>
      <c r="H12" s="68">
        <v>0.15</v>
      </c>
      <c r="I12" s="30">
        <f t="shared" ref="I12" si="0">+G12*H12+G12</f>
        <v>805</v>
      </c>
      <c r="J12" s="30">
        <f t="shared" ref="J12" si="1">+I12*0.2</f>
        <v>161</v>
      </c>
      <c r="K12" s="61">
        <f t="shared" ref="K12" si="2">+I12+J12</f>
        <v>966</v>
      </c>
    </row>
    <row r="13" spans="1:19" ht="15.75" x14ac:dyDescent="0.25">
      <c r="A13" s="81" t="s">
        <v>33</v>
      </c>
    </row>
  </sheetData>
  <autoFilter ref="A11:K12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3D8FE-8FCD-43FC-AEEC-37E69D41236B}">
  <sheetPr>
    <tabColor rgb="FF92D050"/>
  </sheetPr>
  <dimension ref="A1:S18"/>
  <sheetViews>
    <sheetView view="pageBreakPreview" zoomScaleNormal="100" zoomScaleSheetLayoutView="100" workbookViewId="0">
      <selection activeCell="A26" sqref="A26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30.140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255</v>
      </c>
      <c r="K5" s="11"/>
    </row>
    <row r="7" spans="1:19" ht="29.45" customHeight="1" x14ac:dyDescent="0.25">
      <c r="A7" s="151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218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106</v>
      </c>
      <c r="K11" s="54" t="s">
        <v>4</v>
      </c>
    </row>
    <row r="12" spans="1:19" ht="15.75" x14ac:dyDescent="0.25">
      <c r="A12" s="62" t="s">
        <v>249</v>
      </c>
      <c r="B12" s="73"/>
      <c r="C12" s="65" t="s">
        <v>248</v>
      </c>
      <c r="D12" s="59" t="s">
        <v>5</v>
      </c>
      <c r="E12" s="59"/>
      <c r="F12" s="59"/>
      <c r="G12" s="60">
        <v>130</v>
      </c>
      <c r="H12" s="68">
        <v>0.15</v>
      </c>
      <c r="I12" s="30">
        <f t="shared" ref="I12:I17" si="0">+G12*H12+G12</f>
        <v>149.5</v>
      </c>
      <c r="J12" s="30">
        <f t="shared" ref="J12:J17" si="1">+I12*0.2</f>
        <v>29.900000000000002</v>
      </c>
      <c r="K12" s="61">
        <f t="shared" ref="K12:K17" si="2">+I12+J12</f>
        <v>179.4</v>
      </c>
    </row>
    <row r="13" spans="1:19" ht="15.75" x14ac:dyDescent="0.25">
      <c r="A13" s="62" t="s">
        <v>250</v>
      </c>
      <c r="B13" s="73"/>
      <c r="C13" s="65"/>
      <c r="D13" s="59" t="s">
        <v>5</v>
      </c>
      <c r="E13" s="59"/>
      <c r="F13" s="59"/>
      <c r="G13" s="60">
        <v>180</v>
      </c>
      <c r="H13" s="68">
        <v>0.15</v>
      </c>
      <c r="I13" s="30">
        <f t="shared" si="0"/>
        <v>207</v>
      </c>
      <c r="J13" s="30">
        <f t="shared" si="1"/>
        <v>41.400000000000006</v>
      </c>
      <c r="K13" s="61">
        <f t="shared" si="2"/>
        <v>248.4</v>
      </c>
    </row>
    <row r="14" spans="1:19" ht="15.75" x14ac:dyDescent="0.25">
      <c r="A14" s="62" t="s">
        <v>251</v>
      </c>
      <c r="B14" s="73"/>
      <c r="C14" s="65"/>
      <c r="D14" s="59" t="s">
        <v>5</v>
      </c>
      <c r="E14" s="59"/>
      <c r="F14" s="59"/>
      <c r="G14" s="60">
        <v>220</v>
      </c>
      <c r="H14" s="68">
        <v>0.15</v>
      </c>
      <c r="I14" s="30">
        <f t="shared" si="0"/>
        <v>253</v>
      </c>
      <c r="J14" s="30">
        <f t="shared" si="1"/>
        <v>50.6</v>
      </c>
      <c r="K14" s="61">
        <f t="shared" si="2"/>
        <v>303.60000000000002</v>
      </c>
    </row>
    <row r="15" spans="1:19" ht="15.75" x14ac:dyDescent="0.25">
      <c r="A15" s="62" t="s">
        <v>252</v>
      </c>
      <c r="B15" s="74"/>
      <c r="C15" s="65"/>
      <c r="D15" s="58" t="s">
        <v>5</v>
      </c>
      <c r="E15" s="58"/>
      <c r="F15" s="58"/>
      <c r="G15" s="30">
        <v>240</v>
      </c>
      <c r="H15" s="68">
        <v>0.15</v>
      </c>
      <c r="I15" s="30">
        <f t="shared" si="0"/>
        <v>276</v>
      </c>
      <c r="J15" s="30">
        <f t="shared" si="1"/>
        <v>55.2</v>
      </c>
      <c r="K15" s="61">
        <f t="shared" si="2"/>
        <v>331.2</v>
      </c>
    </row>
    <row r="16" spans="1:19" ht="15.75" x14ac:dyDescent="0.25">
      <c r="A16" s="62" t="s">
        <v>253</v>
      </c>
      <c r="B16" s="74"/>
      <c r="C16" s="65"/>
      <c r="D16" s="58" t="s">
        <v>5</v>
      </c>
      <c r="E16" s="58"/>
      <c r="F16" s="58"/>
      <c r="G16" s="30">
        <v>100</v>
      </c>
      <c r="H16" s="68">
        <v>0.15</v>
      </c>
      <c r="I16" s="30">
        <f t="shared" si="0"/>
        <v>115</v>
      </c>
      <c r="J16" s="30">
        <f t="shared" si="1"/>
        <v>23</v>
      </c>
      <c r="K16" s="61">
        <f t="shared" si="2"/>
        <v>138</v>
      </c>
    </row>
    <row r="17" spans="1:11" ht="15.75" x14ac:dyDescent="0.25">
      <c r="A17" s="62" t="s">
        <v>254</v>
      </c>
      <c r="B17" s="74"/>
      <c r="C17" s="65"/>
      <c r="D17" s="58" t="s">
        <v>5</v>
      </c>
      <c r="E17" s="58"/>
      <c r="F17" s="58"/>
      <c r="G17" s="30">
        <v>180</v>
      </c>
      <c r="H17" s="68">
        <v>0.15</v>
      </c>
      <c r="I17" s="30">
        <f t="shared" si="0"/>
        <v>207</v>
      </c>
      <c r="J17" s="30">
        <f t="shared" si="1"/>
        <v>41.400000000000006</v>
      </c>
      <c r="K17" s="61">
        <f t="shared" si="2"/>
        <v>248.4</v>
      </c>
    </row>
    <row r="18" spans="1:11" ht="15.75" x14ac:dyDescent="0.25">
      <c r="A18" s="81" t="s">
        <v>33</v>
      </c>
    </row>
  </sheetData>
  <autoFilter ref="A11:K17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632A-4674-4618-B477-DF3C9AAFB597}">
  <sheetPr>
    <tabColor rgb="FF92D050"/>
  </sheetPr>
  <dimension ref="A1:S27"/>
  <sheetViews>
    <sheetView view="pageBreakPreview" zoomScaleNormal="100" zoomScaleSheetLayoutView="100" workbookViewId="0">
      <selection activeCell="I12" sqref="I12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214</v>
      </c>
      <c r="K5" s="11"/>
    </row>
    <row r="7" spans="1:19" ht="29.45" customHeight="1" x14ac:dyDescent="0.25">
      <c r="A7" s="151" t="s">
        <v>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218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106</v>
      </c>
      <c r="K11" s="54" t="s">
        <v>4</v>
      </c>
    </row>
    <row r="12" spans="1:19" ht="15.75" x14ac:dyDescent="0.25">
      <c r="A12" s="62" t="s">
        <v>217</v>
      </c>
      <c r="B12" s="73"/>
      <c r="C12" s="65" t="s">
        <v>215</v>
      </c>
      <c r="D12" s="59" t="s">
        <v>5</v>
      </c>
      <c r="E12" s="59"/>
      <c r="F12" s="59"/>
      <c r="G12" s="60">
        <v>150</v>
      </c>
      <c r="H12" s="68">
        <v>0.15</v>
      </c>
      <c r="I12" s="30">
        <f t="shared" ref="I12:I17" si="0">+G12*H12+G12</f>
        <v>172.5</v>
      </c>
      <c r="J12" s="30">
        <f t="shared" ref="J12:J17" si="1">+I12*0.2</f>
        <v>34.5</v>
      </c>
      <c r="K12" s="61">
        <f t="shared" ref="K12:K17" si="2">+I12+J12</f>
        <v>207</v>
      </c>
    </row>
    <row r="13" spans="1:19" ht="15.75" x14ac:dyDescent="0.25">
      <c r="A13" s="62" t="s">
        <v>216</v>
      </c>
      <c r="B13" s="73"/>
      <c r="C13" s="65"/>
      <c r="D13" s="59" t="s">
        <v>5</v>
      </c>
      <c r="E13" s="59"/>
      <c r="F13" s="59"/>
      <c r="G13" s="60">
        <v>150</v>
      </c>
      <c r="H13" s="68">
        <v>0.15</v>
      </c>
      <c r="I13" s="30">
        <f t="shared" si="0"/>
        <v>172.5</v>
      </c>
      <c r="J13" s="30">
        <f t="shared" si="1"/>
        <v>34.5</v>
      </c>
      <c r="K13" s="61">
        <f t="shared" si="2"/>
        <v>207</v>
      </c>
    </row>
    <row r="14" spans="1:19" ht="15.75" x14ac:dyDescent="0.25">
      <c r="A14" s="62" t="s">
        <v>219</v>
      </c>
      <c r="B14" s="73"/>
      <c r="C14" s="65"/>
      <c r="D14" s="59" t="s">
        <v>5</v>
      </c>
      <c r="E14" s="59"/>
      <c r="F14" s="59"/>
      <c r="G14" s="60">
        <v>30</v>
      </c>
      <c r="H14" s="68">
        <v>0.15</v>
      </c>
      <c r="I14" s="30">
        <f t="shared" si="0"/>
        <v>34.5</v>
      </c>
      <c r="J14" s="30">
        <f t="shared" si="1"/>
        <v>6.9</v>
      </c>
      <c r="K14" s="61">
        <f t="shared" si="2"/>
        <v>41.4</v>
      </c>
    </row>
    <row r="15" spans="1:19" ht="15.75" x14ac:dyDescent="0.25">
      <c r="A15" s="62" t="s">
        <v>220</v>
      </c>
      <c r="B15" s="74"/>
      <c r="C15" s="65"/>
      <c r="D15" s="58" t="s">
        <v>5</v>
      </c>
      <c r="E15" s="58"/>
      <c r="F15" s="58"/>
      <c r="G15" s="30">
        <v>20</v>
      </c>
      <c r="H15" s="68">
        <v>0.15</v>
      </c>
      <c r="I15" s="30">
        <f t="shared" si="0"/>
        <v>23</v>
      </c>
      <c r="J15" s="30">
        <f t="shared" si="1"/>
        <v>4.6000000000000005</v>
      </c>
      <c r="K15" s="61">
        <f t="shared" si="2"/>
        <v>27.6</v>
      </c>
    </row>
    <row r="16" spans="1:19" ht="15.75" x14ac:dyDescent="0.25">
      <c r="A16" s="62" t="s">
        <v>221</v>
      </c>
      <c r="B16" s="74"/>
      <c r="C16" s="65"/>
      <c r="D16" s="58" t="s">
        <v>5</v>
      </c>
      <c r="E16" s="58"/>
      <c r="F16" s="58"/>
      <c r="G16" s="30">
        <v>10</v>
      </c>
      <c r="H16" s="68">
        <v>0.15</v>
      </c>
      <c r="I16" s="30">
        <f t="shared" si="0"/>
        <v>11.5</v>
      </c>
      <c r="J16" s="30">
        <f t="shared" si="1"/>
        <v>2.3000000000000003</v>
      </c>
      <c r="K16" s="61">
        <f t="shared" si="2"/>
        <v>13.8</v>
      </c>
    </row>
    <row r="17" spans="1:11" ht="15.75" x14ac:dyDescent="0.25">
      <c r="A17" s="62" t="s">
        <v>222</v>
      </c>
      <c r="B17" s="74"/>
      <c r="C17" s="65"/>
      <c r="D17" s="58" t="s">
        <v>5</v>
      </c>
      <c r="E17" s="58"/>
      <c r="F17" s="58"/>
      <c r="G17" s="30">
        <v>15</v>
      </c>
      <c r="H17" s="68">
        <v>0.15</v>
      </c>
      <c r="I17" s="30">
        <f t="shared" si="0"/>
        <v>17.25</v>
      </c>
      <c r="J17" s="30">
        <f t="shared" si="1"/>
        <v>3.45</v>
      </c>
      <c r="K17" s="61">
        <f t="shared" si="2"/>
        <v>20.7</v>
      </c>
    </row>
    <row r="18" spans="1:11" ht="15.75" x14ac:dyDescent="0.25">
      <c r="A18" s="62" t="s">
        <v>223</v>
      </c>
      <c r="B18" s="74"/>
      <c r="C18" s="65"/>
      <c r="D18" s="58" t="s">
        <v>5</v>
      </c>
      <c r="E18" s="58"/>
      <c r="F18" s="58"/>
      <c r="G18" s="30">
        <v>20</v>
      </c>
      <c r="H18" s="68">
        <v>0.15</v>
      </c>
      <c r="I18" s="30">
        <f t="shared" ref="I18:I24" si="3">+G18*H18+G18</f>
        <v>23</v>
      </c>
      <c r="J18" s="30">
        <f t="shared" ref="J18:J24" si="4">+I18*0.2</f>
        <v>4.6000000000000005</v>
      </c>
      <c r="K18" s="61">
        <f t="shared" ref="K18:K24" si="5">+I18+J18</f>
        <v>27.6</v>
      </c>
    </row>
    <row r="19" spans="1:11" ht="15.75" x14ac:dyDescent="0.25">
      <c r="A19" s="62" t="s">
        <v>224</v>
      </c>
      <c r="B19" s="74"/>
      <c r="C19" s="65"/>
      <c r="D19" s="58" t="s">
        <v>5</v>
      </c>
      <c r="E19" s="58"/>
      <c r="F19" s="58"/>
      <c r="G19" s="30">
        <v>10</v>
      </c>
      <c r="H19" s="68">
        <v>0.15</v>
      </c>
      <c r="I19" s="30">
        <f t="shared" si="3"/>
        <v>11.5</v>
      </c>
      <c r="J19" s="30">
        <f t="shared" si="4"/>
        <v>2.3000000000000003</v>
      </c>
      <c r="K19" s="61">
        <f t="shared" si="5"/>
        <v>13.8</v>
      </c>
    </row>
    <row r="20" spans="1:11" ht="15.75" x14ac:dyDescent="0.25">
      <c r="A20" s="62" t="s">
        <v>226</v>
      </c>
      <c r="B20" s="74"/>
      <c r="C20" s="65"/>
      <c r="D20" s="58" t="s">
        <v>5</v>
      </c>
      <c r="E20" s="58"/>
      <c r="F20" s="58"/>
      <c r="G20" s="30">
        <v>10</v>
      </c>
      <c r="H20" s="68">
        <v>0.15</v>
      </c>
      <c r="I20" s="30">
        <f t="shared" si="3"/>
        <v>11.5</v>
      </c>
      <c r="J20" s="30">
        <f t="shared" si="4"/>
        <v>2.3000000000000003</v>
      </c>
      <c r="K20" s="61">
        <f t="shared" si="5"/>
        <v>13.8</v>
      </c>
    </row>
    <row r="21" spans="1:11" ht="15.75" x14ac:dyDescent="0.25">
      <c r="A21" s="62" t="s">
        <v>225</v>
      </c>
      <c r="B21" s="74"/>
      <c r="C21" s="65"/>
      <c r="D21" s="58" t="s">
        <v>5</v>
      </c>
      <c r="E21" s="58"/>
      <c r="F21" s="58"/>
      <c r="G21" s="30">
        <v>5</v>
      </c>
      <c r="H21" s="68">
        <v>0.15</v>
      </c>
      <c r="I21" s="30">
        <f t="shared" si="3"/>
        <v>5.75</v>
      </c>
      <c r="J21" s="30">
        <f t="shared" si="4"/>
        <v>1.1500000000000001</v>
      </c>
      <c r="K21" s="61">
        <f t="shared" si="5"/>
        <v>6.9</v>
      </c>
    </row>
    <row r="22" spans="1:11" ht="15.75" x14ac:dyDescent="0.25">
      <c r="A22" s="62" t="s">
        <v>230</v>
      </c>
      <c r="B22" s="74"/>
      <c r="C22" s="65"/>
      <c r="D22" s="58" t="s">
        <v>5</v>
      </c>
      <c r="E22" s="58"/>
      <c r="F22" s="58"/>
      <c r="G22" s="30">
        <v>3</v>
      </c>
      <c r="H22" s="68">
        <v>0.15</v>
      </c>
      <c r="I22" s="30">
        <f t="shared" ref="I22" si="6">+G22*H22+G22</f>
        <v>3.45</v>
      </c>
      <c r="J22" s="30">
        <f t="shared" ref="J22" si="7">+I22*0.2</f>
        <v>0.69000000000000006</v>
      </c>
      <c r="K22" s="61">
        <f t="shared" ref="K22" si="8">+I22+J22</f>
        <v>4.1400000000000006</v>
      </c>
    </row>
    <row r="23" spans="1:11" ht="15.75" x14ac:dyDescent="0.25">
      <c r="A23" s="62" t="s">
        <v>227</v>
      </c>
      <c r="B23" s="74"/>
      <c r="C23" s="65"/>
      <c r="D23" s="58" t="s">
        <v>5</v>
      </c>
      <c r="E23" s="58"/>
      <c r="F23" s="58"/>
      <c r="G23" s="30">
        <v>10</v>
      </c>
      <c r="H23" s="68">
        <v>0.15</v>
      </c>
      <c r="I23" s="30">
        <f t="shared" si="3"/>
        <v>11.5</v>
      </c>
      <c r="J23" s="30">
        <f t="shared" si="4"/>
        <v>2.3000000000000003</v>
      </c>
      <c r="K23" s="61">
        <f t="shared" si="5"/>
        <v>13.8</v>
      </c>
    </row>
    <row r="24" spans="1:11" ht="15.75" x14ac:dyDescent="0.25">
      <c r="A24" s="62" t="s">
        <v>228</v>
      </c>
      <c r="B24" s="74"/>
      <c r="C24" s="65"/>
      <c r="D24" s="58" t="s">
        <v>5</v>
      </c>
      <c r="E24" s="58"/>
      <c r="F24" s="58"/>
      <c r="G24" s="30">
        <v>30</v>
      </c>
      <c r="H24" s="68">
        <v>0.15</v>
      </c>
      <c r="I24" s="30">
        <f t="shared" si="3"/>
        <v>34.5</v>
      </c>
      <c r="J24" s="30">
        <f t="shared" si="4"/>
        <v>6.9</v>
      </c>
      <c r="K24" s="61">
        <f t="shared" si="5"/>
        <v>41.4</v>
      </c>
    </row>
    <row r="25" spans="1:11" ht="15.75" x14ac:dyDescent="0.25">
      <c r="A25" s="62" t="s">
        <v>231</v>
      </c>
      <c r="B25" s="74"/>
      <c r="C25" s="65"/>
      <c r="D25" s="58" t="s">
        <v>5</v>
      </c>
      <c r="E25" s="58"/>
      <c r="F25" s="58"/>
      <c r="G25" s="30">
        <v>2</v>
      </c>
      <c r="H25" s="68">
        <v>0.15</v>
      </c>
      <c r="I25" s="30">
        <f t="shared" ref="I25:I26" si="9">+G25*H25+G25</f>
        <v>2.2999999999999998</v>
      </c>
      <c r="J25" s="30">
        <f t="shared" ref="J25:J26" si="10">+I25*0.2</f>
        <v>0.45999999999999996</v>
      </c>
      <c r="K25" s="61">
        <f t="shared" ref="K25:K26" si="11">+I25+J25</f>
        <v>2.76</v>
      </c>
    </row>
    <row r="26" spans="1:11" ht="15.75" x14ac:dyDescent="0.25">
      <c r="A26" s="62" t="s">
        <v>229</v>
      </c>
      <c r="B26" s="74"/>
      <c r="C26" s="65"/>
      <c r="D26" s="58" t="s">
        <v>5</v>
      </c>
      <c r="E26" s="58"/>
      <c r="F26" s="58"/>
      <c r="G26" s="30">
        <v>5</v>
      </c>
      <c r="H26" s="68">
        <v>0.15</v>
      </c>
      <c r="I26" s="30">
        <f t="shared" si="9"/>
        <v>5.75</v>
      </c>
      <c r="J26" s="30">
        <f t="shared" si="10"/>
        <v>1.1500000000000001</v>
      </c>
      <c r="K26" s="61">
        <f t="shared" si="11"/>
        <v>6.9</v>
      </c>
    </row>
    <row r="27" spans="1:11" ht="15.75" x14ac:dyDescent="0.25">
      <c r="A27" s="81" t="s">
        <v>33</v>
      </c>
    </row>
  </sheetData>
  <autoFilter ref="A11:K17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0DA24-0B57-4CDF-95B7-113A5853B188}">
  <sheetPr>
    <tabColor rgb="FF92D050"/>
  </sheetPr>
  <dimension ref="A1:S19"/>
  <sheetViews>
    <sheetView view="pageBreakPreview" zoomScaleNormal="100" zoomScaleSheetLayoutView="100" workbookViewId="0">
      <selection activeCell="G18" sqref="G18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238</v>
      </c>
      <c r="K5" s="11"/>
    </row>
    <row r="7" spans="1:19" ht="29.45" customHeight="1" x14ac:dyDescent="0.25">
      <c r="A7" s="151" t="s">
        <v>239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99" customHeight="1" thickBot="1" x14ac:dyDescent="0.3">
      <c r="A11" s="80" t="s">
        <v>85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240</v>
      </c>
      <c r="K11" s="54" t="s">
        <v>241</v>
      </c>
    </row>
    <row r="12" spans="1:19" ht="18.75" x14ac:dyDescent="0.3">
      <c r="A12" s="108" t="s">
        <v>242</v>
      </c>
      <c r="B12" s="73"/>
      <c r="C12" s="65" t="s">
        <v>79</v>
      </c>
      <c r="D12" s="59" t="s">
        <v>5</v>
      </c>
      <c r="E12" s="59"/>
      <c r="F12" s="59"/>
      <c r="G12" s="60">
        <v>61.72</v>
      </c>
      <c r="H12" s="68">
        <v>0.15</v>
      </c>
      <c r="I12" s="30">
        <f t="shared" ref="I12:I17" si="0">+G12*H12+G12</f>
        <v>70.977999999999994</v>
      </c>
      <c r="J12" s="30">
        <f t="shared" ref="J12:J17" si="1">+I12*0.2</f>
        <v>14.195599999999999</v>
      </c>
      <c r="K12" s="61">
        <f t="shared" ref="K12:K17" si="2">+I12+J12</f>
        <v>85.173599999999993</v>
      </c>
    </row>
    <row r="13" spans="1:19" ht="18.75" x14ac:dyDescent="0.3">
      <c r="A13" s="108" t="s">
        <v>243</v>
      </c>
      <c r="B13" s="73"/>
      <c r="C13" s="65" t="s">
        <v>79</v>
      </c>
      <c r="D13" s="59" t="s">
        <v>5</v>
      </c>
      <c r="E13" s="59"/>
      <c r="F13" s="59"/>
      <c r="G13" s="60">
        <v>61.72</v>
      </c>
      <c r="H13" s="68">
        <v>0.15</v>
      </c>
      <c r="I13" s="30">
        <f t="shared" si="0"/>
        <v>70.977999999999994</v>
      </c>
      <c r="J13" s="30">
        <f t="shared" si="1"/>
        <v>14.195599999999999</v>
      </c>
      <c r="K13" s="61">
        <f t="shared" si="2"/>
        <v>85.173599999999993</v>
      </c>
    </row>
    <row r="14" spans="1:19" ht="18.75" x14ac:dyDescent="0.3">
      <c r="A14" s="108" t="s">
        <v>244</v>
      </c>
      <c r="B14" s="73"/>
      <c r="C14" s="65" t="s">
        <v>79</v>
      </c>
      <c r="D14" s="59" t="s">
        <v>5</v>
      </c>
      <c r="E14" s="59"/>
      <c r="F14" s="59"/>
      <c r="G14" s="60">
        <v>56.11</v>
      </c>
      <c r="H14" s="68">
        <v>0.15</v>
      </c>
      <c r="I14" s="30">
        <f t="shared" si="0"/>
        <v>64.526499999999999</v>
      </c>
      <c r="J14" s="30">
        <f t="shared" si="1"/>
        <v>12.9053</v>
      </c>
      <c r="K14" s="61">
        <f t="shared" si="2"/>
        <v>77.431799999999996</v>
      </c>
    </row>
    <row r="15" spans="1:19" ht="18.75" x14ac:dyDescent="0.3">
      <c r="A15" s="108" t="s">
        <v>245</v>
      </c>
      <c r="B15" s="74"/>
      <c r="C15" s="65" t="s">
        <v>79</v>
      </c>
      <c r="D15" s="58" t="s">
        <v>5</v>
      </c>
      <c r="E15" s="58"/>
      <c r="F15" s="58"/>
      <c r="G15" s="30">
        <v>50.5</v>
      </c>
      <c r="H15" s="68">
        <v>0.15</v>
      </c>
      <c r="I15" s="30">
        <f t="shared" si="0"/>
        <v>58.075000000000003</v>
      </c>
      <c r="J15" s="30">
        <f t="shared" si="1"/>
        <v>11.615000000000002</v>
      </c>
      <c r="K15" s="61">
        <f t="shared" si="2"/>
        <v>69.69</v>
      </c>
    </row>
    <row r="16" spans="1:19" ht="18.75" x14ac:dyDescent="0.3">
      <c r="A16" s="108" t="s">
        <v>246</v>
      </c>
      <c r="B16" s="74"/>
      <c r="C16" s="65" t="s">
        <v>79</v>
      </c>
      <c r="D16" s="58" t="s">
        <v>5</v>
      </c>
      <c r="E16" s="58"/>
      <c r="F16" s="58"/>
      <c r="G16" s="30">
        <v>50.5</v>
      </c>
      <c r="H16" s="68">
        <v>0.15</v>
      </c>
      <c r="I16" s="30">
        <f t="shared" si="0"/>
        <v>58.075000000000003</v>
      </c>
      <c r="J16" s="30">
        <f t="shared" si="1"/>
        <v>11.615000000000002</v>
      </c>
      <c r="K16" s="61">
        <f t="shared" si="2"/>
        <v>69.69</v>
      </c>
    </row>
    <row r="17" spans="1:11" ht="18.75" x14ac:dyDescent="0.3">
      <c r="A17" s="108" t="s">
        <v>247</v>
      </c>
      <c r="B17" s="74"/>
      <c r="C17" s="65" t="s">
        <v>79</v>
      </c>
      <c r="D17" s="58" t="s">
        <v>5</v>
      </c>
      <c r="E17" s="58"/>
      <c r="F17" s="58"/>
      <c r="G17" s="30">
        <v>22.44</v>
      </c>
      <c r="H17" s="68">
        <v>0.15</v>
      </c>
      <c r="I17" s="30">
        <f t="shared" si="0"/>
        <v>25.806000000000001</v>
      </c>
      <c r="J17" s="30">
        <f t="shared" si="1"/>
        <v>5.1612000000000009</v>
      </c>
      <c r="K17" s="61">
        <f t="shared" si="2"/>
        <v>30.967200000000002</v>
      </c>
    </row>
    <row r="19" spans="1:11" ht="15.75" x14ac:dyDescent="0.25">
      <c r="A19" s="81" t="s">
        <v>33</v>
      </c>
      <c r="B19" s="63"/>
    </row>
  </sheetData>
  <autoFilter ref="A11:K17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9275-3DC7-4A0E-8BAD-1C3254D36418}">
  <sheetPr>
    <tabColor rgb="FF92D050"/>
  </sheetPr>
  <dimension ref="A1:S19"/>
  <sheetViews>
    <sheetView view="pageBreakPreview" zoomScaleNormal="100" zoomScaleSheetLayoutView="100" workbookViewId="0">
      <selection activeCell="K12" sqref="K12"/>
    </sheetView>
  </sheetViews>
  <sheetFormatPr defaultColWidth="8.85546875" defaultRowHeight="15" x14ac:dyDescent="0.25"/>
  <cols>
    <col min="1" max="1" width="56" style="43" customWidth="1"/>
    <col min="2" max="2" width="10.85546875" style="69" hidden="1" customWidth="1"/>
    <col min="3" max="3" width="23.28515625" style="42" customWidth="1"/>
    <col min="4" max="4" width="11.5703125" style="42" customWidth="1"/>
    <col min="5" max="5" width="5.7109375" style="42" hidden="1" customWidth="1"/>
    <col min="6" max="6" width="0.28515625" style="42" customWidth="1"/>
    <col min="7" max="7" width="8.42578125" style="41" customWidth="1"/>
    <col min="8" max="8" width="8.28515625" style="41" customWidth="1"/>
    <col min="9" max="9" width="10" style="41" customWidth="1"/>
    <col min="10" max="10" width="11.5703125" style="41" customWidth="1"/>
    <col min="11" max="11" width="10.140625" style="41" customWidth="1"/>
    <col min="12" max="13" width="11.28515625" style="41" customWidth="1"/>
    <col min="14" max="14" width="13.42578125" style="41" customWidth="1"/>
    <col min="15" max="16384" width="8.85546875" style="41"/>
  </cols>
  <sheetData>
    <row r="1" spans="1:19" ht="15.75" x14ac:dyDescent="0.25">
      <c r="I1" s="9" t="s">
        <v>2</v>
      </c>
      <c r="K1" s="9"/>
    </row>
    <row r="2" spans="1:19" x14ac:dyDescent="0.25">
      <c r="I2" s="10" t="s">
        <v>3</v>
      </c>
      <c r="K2" s="10"/>
    </row>
    <row r="3" spans="1:19" ht="15.75" x14ac:dyDescent="0.25">
      <c r="I3" s="9" t="s">
        <v>25</v>
      </c>
      <c r="K3" s="9"/>
    </row>
    <row r="4" spans="1:19" ht="15.75" x14ac:dyDescent="0.25">
      <c r="I4" s="9" t="s">
        <v>26</v>
      </c>
      <c r="K4" s="9"/>
    </row>
    <row r="5" spans="1:19" ht="15.75" x14ac:dyDescent="0.25">
      <c r="I5" s="11" t="s">
        <v>82</v>
      </c>
      <c r="K5" s="11"/>
    </row>
    <row r="7" spans="1:19" ht="29.45" customHeight="1" x14ac:dyDescent="0.25">
      <c r="A7" s="151" t="s">
        <v>83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"/>
      <c r="M7" s="1"/>
      <c r="N7" s="1"/>
    </row>
    <row r="8" spans="1:19" ht="39.6" customHeight="1" x14ac:dyDescent="0.25">
      <c r="A8" s="152" t="s">
        <v>32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2"/>
      <c r="M8" s="12"/>
      <c r="N8" s="12"/>
      <c r="O8" s="1"/>
      <c r="P8" s="1"/>
      <c r="Q8" s="1"/>
      <c r="R8" s="1"/>
      <c r="S8" s="1"/>
    </row>
    <row r="9" spans="1:19" ht="15.75" thickBot="1" x14ac:dyDescent="0.3">
      <c r="B9" s="70"/>
      <c r="G9" s="44"/>
      <c r="H9" s="44"/>
      <c r="I9" s="44"/>
      <c r="J9" s="44"/>
    </row>
    <row r="10" spans="1:19" ht="15.75" hidden="1" thickBot="1" x14ac:dyDescent="0.3">
      <c r="A10" s="79"/>
      <c r="B10" s="71"/>
      <c r="C10" s="45"/>
      <c r="D10" s="46"/>
      <c r="E10" s="46"/>
      <c r="F10" s="46"/>
      <c r="G10" s="47"/>
      <c r="H10" s="47"/>
      <c r="I10" s="47"/>
      <c r="J10" s="47"/>
      <c r="K10" s="48"/>
    </row>
    <row r="11" spans="1:19" ht="81" customHeight="1" thickBot="1" x14ac:dyDescent="0.3">
      <c r="A11" s="80" t="s">
        <v>81</v>
      </c>
      <c r="B11" s="72" t="s">
        <v>22</v>
      </c>
      <c r="C11" s="49" t="s">
        <v>8</v>
      </c>
      <c r="D11" s="50" t="s">
        <v>9</v>
      </c>
      <c r="E11" s="67" t="s">
        <v>24</v>
      </c>
      <c r="F11" s="67" t="s">
        <v>23</v>
      </c>
      <c r="G11" s="51" t="s">
        <v>10</v>
      </c>
      <c r="H11" s="52" t="s">
        <v>11</v>
      </c>
      <c r="I11" s="53" t="s">
        <v>12</v>
      </c>
      <c r="J11" s="53" t="s">
        <v>21</v>
      </c>
      <c r="K11" s="54" t="s">
        <v>4</v>
      </c>
    </row>
    <row r="12" spans="1:19" ht="31.5" x14ac:dyDescent="0.25">
      <c r="A12" s="62" t="s">
        <v>34</v>
      </c>
      <c r="B12" s="73"/>
      <c r="C12" s="65" t="s">
        <v>14</v>
      </c>
      <c r="D12" s="59" t="s">
        <v>5</v>
      </c>
      <c r="E12" s="59"/>
      <c r="F12" s="59"/>
      <c r="G12" s="60">
        <v>4.17</v>
      </c>
      <c r="H12" s="68">
        <v>0.15</v>
      </c>
      <c r="I12" s="30">
        <f t="shared" ref="I12:I17" si="0">+G12*H12+G12</f>
        <v>4.7954999999999997</v>
      </c>
      <c r="J12" s="30">
        <f t="shared" ref="J12:J17" si="1">+I12*0.2</f>
        <v>0.95909999999999995</v>
      </c>
      <c r="K12" s="61">
        <f t="shared" ref="K12:K17" si="2">+I12+J12</f>
        <v>5.7545999999999999</v>
      </c>
    </row>
    <row r="13" spans="1:19" ht="15.75" x14ac:dyDescent="0.25">
      <c r="A13" s="62" t="s">
        <v>38</v>
      </c>
      <c r="B13" s="73"/>
      <c r="C13" s="65" t="s">
        <v>14</v>
      </c>
      <c r="D13" s="59" t="s">
        <v>5</v>
      </c>
      <c r="E13" s="59"/>
      <c r="F13" s="59"/>
      <c r="G13" s="60">
        <v>3.17</v>
      </c>
      <c r="H13" s="68">
        <v>0.15</v>
      </c>
      <c r="I13" s="30">
        <f t="shared" si="0"/>
        <v>3.6454999999999997</v>
      </c>
      <c r="J13" s="30">
        <f t="shared" si="1"/>
        <v>0.72909999999999997</v>
      </c>
      <c r="K13" s="61">
        <f t="shared" si="2"/>
        <v>4.3746</v>
      </c>
    </row>
    <row r="14" spans="1:19" ht="15.75" x14ac:dyDescent="0.25">
      <c r="A14" s="62" t="s">
        <v>39</v>
      </c>
      <c r="B14" s="73"/>
      <c r="C14" s="65" t="s">
        <v>14</v>
      </c>
      <c r="D14" s="59" t="s">
        <v>5</v>
      </c>
      <c r="E14" s="59"/>
      <c r="F14" s="59"/>
      <c r="G14" s="60">
        <v>2.75</v>
      </c>
      <c r="H14" s="68">
        <v>0.15</v>
      </c>
      <c r="I14" s="30">
        <f t="shared" si="0"/>
        <v>3.1625000000000001</v>
      </c>
      <c r="J14" s="30">
        <f t="shared" si="1"/>
        <v>0.63250000000000006</v>
      </c>
      <c r="K14" s="61">
        <f t="shared" si="2"/>
        <v>3.7949999999999999</v>
      </c>
    </row>
    <row r="15" spans="1:19" ht="31.5" x14ac:dyDescent="0.25">
      <c r="A15" s="62" t="s">
        <v>42</v>
      </c>
      <c r="B15" s="74"/>
      <c r="C15" s="65" t="s">
        <v>14</v>
      </c>
      <c r="D15" s="58" t="s">
        <v>5</v>
      </c>
      <c r="E15" s="58"/>
      <c r="F15" s="58"/>
      <c r="G15" s="30">
        <v>1.33</v>
      </c>
      <c r="H15" s="68">
        <v>0.15</v>
      </c>
      <c r="I15" s="30">
        <f t="shared" si="0"/>
        <v>1.5295000000000001</v>
      </c>
      <c r="J15" s="30">
        <f t="shared" si="1"/>
        <v>0.30590000000000006</v>
      </c>
      <c r="K15" s="61">
        <f t="shared" si="2"/>
        <v>1.8354000000000001</v>
      </c>
    </row>
    <row r="16" spans="1:19" ht="15.75" x14ac:dyDescent="0.25">
      <c r="A16" s="62" t="s">
        <v>46</v>
      </c>
      <c r="B16" s="74"/>
      <c r="C16" s="65" t="s">
        <v>14</v>
      </c>
      <c r="D16" s="58" t="s">
        <v>5</v>
      </c>
      <c r="E16" s="58"/>
      <c r="F16" s="58"/>
      <c r="G16" s="30">
        <v>3.17</v>
      </c>
      <c r="H16" s="68">
        <v>0.15</v>
      </c>
      <c r="I16" s="30">
        <f t="shared" si="0"/>
        <v>3.6454999999999997</v>
      </c>
      <c r="J16" s="30">
        <f t="shared" si="1"/>
        <v>0.72909999999999997</v>
      </c>
      <c r="K16" s="61">
        <f t="shared" si="2"/>
        <v>4.3746</v>
      </c>
    </row>
    <row r="17" spans="1:11" ht="15.75" x14ac:dyDescent="0.25">
      <c r="A17" s="62" t="s">
        <v>80</v>
      </c>
      <c r="B17" s="74"/>
      <c r="C17" s="65" t="s">
        <v>14</v>
      </c>
      <c r="D17" s="58" t="s">
        <v>5</v>
      </c>
      <c r="E17" s="58"/>
      <c r="F17" s="58"/>
      <c r="G17" s="30">
        <v>2.65</v>
      </c>
      <c r="H17" s="68">
        <v>0.15</v>
      </c>
      <c r="I17" s="30">
        <f t="shared" si="0"/>
        <v>3.0474999999999999</v>
      </c>
      <c r="J17" s="30">
        <f t="shared" si="1"/>
        <v>0.60950000000000004</v>
      </c>
      <c r="K17" s="61">
        <f t="shared" si="2"/>
        <v>3.657</v>
      </c>
    </row>
    <row r="19" spans="1:11" ht="15.75" x14ac:dyDescent="0.25">
      <c r="A19" s="81" t="s">
        <v>33</v>
      </c>
      <c r="B19" s="63"/>
    </row>
  </sheetData>
  <autoFilter ref="A11:K17" xr:uid="{00000000-0009-0000-0000-000002000000}"/>
  <mergeCells count="2">
    <mergeCell ref="A7:K7"/>
    <mergeCell ref="A8:K8"/>
  </mergeCells>
  <pageMargins left="0.55118110236220474" right="0.19685039370078741" top="0.19685039370078741" bottom="0.27559055118110237" header="0.31496062992125984" footer="0.31496062992125984"/>
  <pageSetup paperSize="9" scale="70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B847-1C2B-4CD8-82BC-7985BFB02353}">
  <sheetPr>
    <tabColor rgb="FF92D050"/>
  </sheetPr>
  <dimension ref="A1:T102"/>
  <sheetViews>
    <sheetView view="pageBreakPreview" topLeftCell="B11" zoomScaleNormal="100" zoomScaleSheetLayoutView="100" workbookViewId="0">
      <selection activeCell="B22" sqref="B22"/>
    </sheetView>
  </sheetViews>
  <sheetFormatPr defaultColWidth="8.85546875" defaultRowHeight="15" x14ac:dyDescent="0.25"/>
  <cols>
    <col min="1" max="1" width="8.85546875" style="41" hidden="1" customWidth="1"/>
    <col min="2" max="2" width="51.28515625" style="43" customWidth="1"/>
    <col min="3" max="3" width="10.85546875" style="69" hidden="1" customWidth="1"/>
    <col min="4" max="4" width="23.28515625" style="42" customWidth="1"/>
    <col min="5" max="5" width="11.5703125" style="42" customWidth="1"/>
    <col min="6" max="6" width="5.7109375" style="42" hidden="1" customWidth="1"/>
    <col min="7" max="7" width="0.28515625" style="42" customWidth="1"/>
    <col min="8" max="8" width="8.42578125" style="41" customWidth="1"/>
    <col min="9" max="9" width="8.28515625" style="41" hidden="1" customWidth="1"/>
    <col min="10" max="10" width="10" style="41" customWidth="1"/>
    <col min="11" max="11" width="11.5703125" style="41" customWidth="1"/>
    <col min="12" max="12" width="10.140625" style="41" customWidth="1"/>
    <col min="13" max="14" width="11.28515625" style="41" customWidth="1"/>
    <col min="15" max="15" width="13.42578125" style="41" customWidth="1"/>
    <col min="16" max="16384" width="8.85546875" style="41"/>
  </cols>
  <sheetData>
    <row r="1" spans="2:20" ht="15.75" x14ac:dyDescent="0.25">
      <c r="J1" s="9" t="s">
        <v>2</v>
      </c>
      <c r="L1" s="9"/>
    </row>
    <row r="2" spans="2:20" x14ac:dyDescent="0.25">
      <c r="J2" s="10" t="s">
        <v>3</v>
      </c>
      <c r="L2" s="10"/>
    </row>
    <row r="3" spans="2:20" ht="15.75" x14ac:dyDescent="0.25">
      <c r="J3" s="9" t="s">
        <v>25</v>
      </c>
      <c r="L3" s="9"/>
    </row>
    <row r="4" spans="2:20" ht="15.75" x14ac:dyDescent="0.25">
      <c r="J4" s="9" t="s">
        <v>26</v>
      </c>
      <c r="L4" s="9"/>
    </row>
    <row r="5" spans="2:20" ht="15.75" x14ac:dyDescent="0.25">
      <c r="J5" s="11" t="s">
        <v>31</v>
      </c>
      <c r="L5" s="11"/>
    </row>
    <row r="7" spans="2:20" ht="29.45" customHeight="1" x14ac:dyDescent="0.25">
      <c r="B7" s="151" t="s">
        <v>7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"/>
      <c r="N7" s="1"/>
      <c r="O7" s="1"/>
    </row>
    <row r="8" spans="2:20" ht="39.6" customHeight="1" x14ac:dyDescent="0.25">
      <c r="B8" s="152" t="s">
        <v>32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2"/>
      <c r="N8" s="12"/>
      <c r="O8" s="12"/>
      <c r="P8" s="1"/>
      <c r="Q8" s="1"/>
      <c r="R8" s="1"/>
      <c r="S8" s="1"/>
      <c r="T8" s="1"/>
    </row>
    <row r="9" spans="2:20" ht="15.75" thickBot="1" x14ac:dyDescent="0.3">
      <c r="C9" s="70"/>
      <c r="H9" s="44"/>
      <c r="I9" s="44"/>
      <c r="J9" s="44"/>
      <c r="K9" s="44"/>
    </row>
    <row r="10" spans="2:20" ht="15.75" hidden="1" thickBot="1" x14ac:dyDescent="0.3">
      <c r="B10" s="79"/>
      <c r="C10" s="71"/>
      <c r="D10" s="45"/>
      <c r="E10" s="46"/>
      <c r="F10" s="46"/>
      <c r="G10" s="46"/>
      <c r="H10" s="47"/>
      <c r="I10" s="47"/>
      <c r="J10" s="47"/>
      <c r="K10" s="47"/>
      <c r="L10" s="48"/>
    </row>
    <row r="11" spans="2:20" ht="81" customHeight="1" thickBot="1" x14ac:dyDescent="0.3">
      <c r="B11" s="80" t="s">
        <v>0</v>
      </c>
      <c r="C11" s="72" t="s">
        <v>22</v>
      </c>
      <c r="D11" s="49" t="s">
        <v>8</v>
      </c>
      <c r="E11" s="50" t="s">
        <v>9</v>
      </c>
      <c r="F11" s="67" t="s">
        <v>24</v>
      </c>
      <c r="G11" s="67" t="s">
        <v>23</v>
      </c>
      <c r="H11" s="51" t="s">
        <v>10</v>
      </c>
      <c r="I11" s="52" t="s">
        <v>11</v>
      </c>
      <c r="J11" s="53" t="s">
        <v>12</v>
      </c>
      <c r="K11" s="53" t="s">
        <v>106</v>
      </c>
      <c r="L11" s="54" t="s">
        <v>4</v>
      </c>
    </row>
    <row r="12" spans="2:20" ht="15.75" x14ac:dyDescent="0.25">
      <c r="B12" s="78" t="s">
        <v>195</v>
      </c>
      <c r="C12" s="73"/>
      <c r="D12" s="64" t="s">
        <v>107</v>
      </c>
      <c r="E12" s="55" t="s">
        <v>5</v>
      </c>
      <c r="F12" s="55"/>
      <c r="G12" s="55"/>
      <c r="H12" s="56">
        <v>2.65</v>
      </c>
      <c r="I12" s="68"/>
      <c r="J12" s="29">
        <f>+H12*I12+H12</f>
        <v>2.65</v>
      </c>
      <c r="K12" s="29">
        <f>+J12*0.2</f>
        <v>0.53</v>
      </c>
      <c r="L12" s="57">
        <f>+J12+K12</f>
        <v>3.1799999999999997</v>
      </c>
    </row>
    <row r="13" spans="2:20" ht="15.75" x14ac:dyDescent="0.25">
      <c r="B13" s="62" t="s">
        <v>196</v>
      </c>
      <c r="C13" s="73"/>
      <c r="D13" s="64" t="s">
        <v>107</v>
      </c>
      <c r="E13" s="59" t="s">
        <v>5</v>
      </c>
      <c r="F13" s="59"/>
      <c r="G13" s="59"/>
      <c r="H13" s="60">
        <v>2.97</v>
      </c>
      <c r="I13" s="68"/>
      <c r="J13" s="30">
        <f t="shared" ref="J13:J29" si="0">+H13*I13+H13</f>
        <v>2.97</v>
      </c>
      <c r="K13" s="30">
        <f t="shared" ref="K13:K29" si="1">+J13*0.2</f>
        <v>0.59400000000000008</v>
      </c>
      <c r="L13" s="61">
        <f t="shared" ref="L13:L29" si="2">+J13+K13</f>
        <v>3.5640000000000001</v>
      </c>
    </row>
    <row r="14" spans="2:20" ht="15.75" x14ac:dyDescent="0.25">
      <c r="B14" s="62" t="s">
        <v>197</v>
      </c>
      <c r="C14" s="73"/>
      <c r="D14" s="64" t="s">
        <v>107</v>
      </c>
      <c r="E14" s="59" t="s">
        <v>5</v>
      </c>
      <c r="F14" s="59"/>
      <c r="G14" s="59"/>
      <c r="H14" s="60">
        <v>2.44</v>
      </c>
      <c r="I14" s="68"/>
      <c r="J14" s="30">
        <f t="shared" si="0"/>
        <v>2.44</v>
      </c>
      <c r="K14" s="30">
        <f t="shared" si="1"/>
        <v>0.48799999999999999</v>
      </c>
      <c r="L14" s="61">
        <f t="shared" si="2"/>
        <v>2.9279999999999999</v>
      </c>
    </row>
    <row r="15" spans="2:20" ht="15.75" x14ac:dyDescent="0.25">
      <c r="B15" s="62" t="s">
        <v>108</v>
      </c>
      <c r="C15" s="73"/>
      <c r="D15" s="64" t="s">
        <v>107</v>
      </c>
      <c r="E15" s="59" t="s">
        <v>5</v>
      </c>
      <c r="F15" s="59"/>
      <c r="G15" s="59"/>
      <c r="H15" s="60">
        <v>3.07</v>
      </c>
      <c r="I15" s="68"/>
      <c r="J15" s="30">
        <f t="shared" si="0"/>
        <v>3.07</v>
      </c>
      <c r="K15" s="30">
        <f t="shared" si="1"/>
        <v>0.61399999999999999</v>
      </c>
      <c r="L15" s="61">
        <f t="shared" si="2"/>
        <v>3.6839999999999997</v>
      </c>
    </row>
    <row r="16" spans="2:20" ht="15.75" x14ac:dyDescent="0.25">
      <c r="B16" s="62" t="s">
        <v>109</v>
      </c>
      <c r="C16" s="73"/>
      <c r="D16" s="64" t="s">
        <v>107</v>
      </c>
      <c r="E16" s="59" t="s">
        <v>5</v>
      </c>
      <c r="F16" s="59"/>
      <c r="G16" s="59"/>
      <c r="H16" s="60">
        <v>2.29</v>
      </c>
      <c r="I16" s="68"/>
      <c r="J16" s="30">
        <f t="shared" si="0"/>
        <v>2.29</v>
      </c>
      <c r="K16" s="30">
        <f t="shared" si="1"/>
        <v>0.45800000000000002</v>
      </c>
      <c r="L16" s="61">
        <f t="shared" si="2"/>
        <v>2.7480000000000002</v>
      </c>
    </row>
    <row r="17" spans="2:12" ht="15.75" x14ac:dyDescent="0.25">
      <c r="B17" s="62" t="s">
        <v>110</v>
      </c>
      <c r="C17" s="73"/>
      <c r="D17" s="64" t="s">
        <v>107</v>
      </c>
      <c r="E17" s="59" t="s">
        <v>5</v>
      </c>
      <c r="F17" s="59"/>
      <c r="G17" s="59"/>
      <c r="H17" s="60">
        <v>2.6</v>
      </c>
      <c r="I17" s="68"/>
      <c r="J17" s="30">
        <f t="shared" si="0"/>
        <v>2.6</v>
      </c>
      <c r="K17" s="30">
        <f t="shared" si="1"/>
        <v>0.52</v>
      </c>
      <c r="L17" s="61">
        <f t="shared" si="2"/>
        <v>3.12</v>
      </c>
    </row>
    <row r="18" spans="2:12" ht="15.75" x14ac:dyDescent="0.25">
      <c r="B18" s="62" t="s">
        <v>111</v>
      </c>
      <c r="C18" s="73"/>
      <c r="D18" s="64" t="s">
        <v>107</v>
      </c>
      <c r="E18" s="59" t="s">
        <v>5</v>
      </c>
      <c r="F18" s="59"/>
      <c r="G18" s="59"/>
      <c r="H18" s="60">
        <v>2.2200000000000002</v>
      </c>
      <c r="I18" s="68"/>
      <c r="J18" s="30">
        <f t="shared" si="0"/>
        <v>2.2200000000000002</v>
      </c>
      <c r="K18" s="30">
        <f t="shared" si="1"/>
        <v>0.44400000000000006</v>
      </c>
      <c r="L18" s="61">
        <f t="shared" si="2"/>
        <v>2.6640000000000001</v>
      </c>
    </row>
    <row r="19" spans="2:12" ht="15.75" x14ac:dyDescent="0.25">
      <c r="B19" s="62" t="s">
        <v>112</v>
      </c>
      <c r="C19" s="73"/>
      <c r="D19" s="64" t="s">
        <v>107</v>
      </c>
      <c r="E19" s="59" t="s">
        <v>5</v>
      </c>
      <c r="F19" s="59"/>
      <c r="G19" s="59"/>
      <c r="H19" s="60">
        <v>2.06</v>
      </c>
      <c r="I19" s="68"/>
      <c r="J19" s="30">
        <f t="shared" si="0"/>
        <v>2.06</v>
      </c>
      <c r="K19" s="30">
        <f t="shared" si="1"/>
        <v>0.41200000000000003</v>
      </c>
      <c r="L19" s="61">
        <f t="shared" si="2"/>
        <v>2.472</v>
      </c>
    </row>
    <row r="20" spans="2:12" ht="15.75" x14ac:dyDescent="0.25">
      <c r="B20" s="62" t="s">
        <v>113</v>
      </c>
      <c r="C20" s="74"/>
      <c r="D20" s="64" t="s">
        <v>107</v>
      </c>
      <c r="E20" s="58" t="s">
        <v>5</v>
      </c>
      <c r="F20" s="58"/>
      <c r="G20" s="58"/>
      <c r="H20" s="30">
        <v>3.63</v>
      </c>
      <c r="I20" s="68"/>
      <c r="J20" s="30">
        <f t="shared" si="0"/>
        <v>3.63</v>
      </c>
      <c r="K20" s="30">
        <f t="shared" si="1"/>
        <v>0.72599999999999998</v>
      </c>
      <c r="L20" s="61">
        <f t="shared" si="2"/>
        <v>4.3559999999999999</v>
      </c>
    </row>
    <row r="21" spans="2:12" ht="15.75" x14ac:dyDescent="0.25">
      <c r="B21" s="62" t="s">
        <v>114</v>
      </c>
      <c r="C21" s="74"/>
      <c r="D21" s="64" t="s">
        <v>107</v>
      </c>
      <c r="E21" s="58" t="s">
        <v>5</v>
      </c>
      <c r="F21" s="58"/>
      <c r="G21" s="58"/>
      <c r="H21" s="30">
        <v>2.61</v>
      </c>
      <c r="I21" s="68"/>
      <c r="J21" s="30">
        <f t="shared" si="0"/>
        <v>2.61</v>
      </c>
      <c r="K21" s="30">
        <f t="shared" si="1"/>
        <v>0.52200000000000002</v>
      </c>
      <c r="L21" s="61">
        <f t="shared" si="2"/>
        <v>3.1319999999999997</v>
      </c>
    </row>
    <row r="22" spans="2:12" ht="15.75" x14ac:dyDescent="0.25">
      <c r="B22" s="62" t="s">
        <v>115</v>
      </c>
      <c r="C22" s="74"/>
      <c r="D22" s="64" t="s">
        <v>107</v>
      </c>
      <c r="E22" s="58" t="s">
        <v>5</v>
      </c>
      <c r="F22" s="58"/>
      <c r="G22" s="58"/>
      <c r="H22" s="30">
        <v>3.34</v>
      </c>
      <c r="I22" s="68"/>
      <c r="J22" s="30">
        <f t="shared" si="0"/>
        <v>3.34</v>
      </c>
      <c r="K22" s="30">
        <f t="shared" si="1"/>
        <v>0.66800000000000004</v>
      </c>
      <c r="L22" s="61">
        <f t="shared" si="2"/>
        <v>4.008</v>
      </c>
    </row>
    <row r="23" spans="2:12" ht="15.75" x14ac:dyDescent="0.25">
      <c r="B23" s="62" t="s">
        <v>116</v>
      </c>
      <c r="C23" s="74"/>
      <c r="D23" s="64" t="s">
        <v>107</v>
      </c>
      <c r="E23" s="58" t="s">
        <v>5</v>
      </c>
      <c r="F23" s="58"/>
      <c r="G23" s="58"/>
      <c r="H23" s="30">
        <v>2.77</v>
      </c>
      <c r="I23" s="68"/>
      <c r="J23" s="30">
        <f t="shared" si="0"/>
        <v>2.77</v>
      </c>
      <c r="K23" s="30">
        <f t="shared" si="1"/>
        <v>0.55400000000000005</v>
      </c>
      <c r="L23" s="61">
        <f t="shared" si="2"/>
        <v>3.3239999999999998</v>
      </c>
    </row>
    <row r="24" spans="2:12" ht="15.75" x14ac:dyDescent="0.25">
      <c r="B24" s="62" t="s">
        <v>117</v>
      </c>
      <c r="C24" s="74"/>
      <c r="D24" s="64" t="s">
        <v>107</v>
      </c>
      <c r="E24" s="58" t="s">
        <v>5</v>
      </c>
      <c r="F24" s="58"/>
      <c r="G24" s="58"/>
      <c r="H24" s="30">
        <v>6.3</v>
      </c>
      <c r="I24" s="68"/>
      <c r="J24" s="30">
        <f t="shared" si="0"/>
        <v>6.3</v>
      </c>
      <c r="K24" s="30">
        <f t="shared" si="1"/>
        <v>1.26</v>
      </c>
      <c r="L24" s="61">
        <f t="shared" si="2"/>
        <v>7.56</v>
      </c>
    </row>
    <row r="25" spans="2:12" ht="15.75" x14ac:dyDescent="0.25">
      <c r="B25" s="62" t="s">
        <v>118</v>
      </c>
      <c r="C25" s="74"/>
      <c r="D25" s="64" t="s">
        <v>107</v>
      </c>
      <c r="E25" s="58" t="s">
        <v>5</v>
      </c>
      <c r="F25" s="58"/>
      <c r="G25" s="58"/>
      <c r="H25" s="30">
        <v>2.96</v>
      </c>
      <c r="I25" s="68"/>
      <c r="J25" s="30">
        <f t="shared" si="0"/>
        <v>2.96</v>
      </c>
      <c r="K25" s="30">
        <f t="shared" si="1"/>
        <v>0.59199999999999997</v>
      </c>
      <c r="L25" s="61">
        <f t="shared" si="2"/>
        <v>3.552</v>
      </c>
    </row>
    <row r="26" spans="2:12" ht="15.75" x14ac:dyDescent="0.25">
      <c r="B26" s="62" t="s">
        <v>119</v>
      </c>
      <c r="C26" s="74"/>
      <c r="D26" s="64" t="s">
        <v>107</v>
      </c>
      <c r="E26" s="58" t="s">
        <v>5</v>
      </c>
      <c r="F26" s="58"/>
      <c r="G26" s="58"/>
      <c r="H26" s="30">
        <v>4.7699999999999996</v>
      </c>
      <c r="I26" s="68"/>
      <c r="J26" s="30">
        <f t="shared" si="0"/>
        <v>4.7699999999999996</v>
      </c>
      <c r="K26" s="30">
        <f t="shared" si="1"/>
        <v>0.95399999999999996</v>
      </c>
      <c r="L26" s="61">
        <f t="shared" si="2"/>
        <v>5.7239999999999993</v>
      </c>
    </row>
    <row r="27" spans="2:12" ht="15.75" x14ac:dyDescent="0.25">
      <c r="B27" s="62" t="s">
        <v>120</v>
      </c>
      <c r="C27" s="74"/>
      <c r="D27" s="64" t="s">
        <v>107</v>
      </c>
      <c r="E27" s="58" t="s">
        <v>5</v>
      </c>
      <c r="F27" s="58"/>
      <c r="G27" s="58"/>
      <c r="H27" s="30">
        <v>5.16</v>
      </c>
      <c r="I27" s="68"/>
      <c r="J27" s="30">
        <f t="shared" si="0"/>
        <v>5.16</v>
      </c>
      <c r="K27" s="30">
        <f t="shared" si="1"/>
        <v>1.032</v>
      </c>
      <c r="L27" s="61">
        <f t="shared" si="2"/>
        <v>6.1920000000000002</v>
      </c>
    </row>
    <row r="28" spans="2:12" ht="15.75" x14ac:dyDescent="0.25">
      <c r="B28" s="62" t="s">
        <v>121</v>
      </c>
      <c r="C28" s="74"/>
      <c r="D28" s="64" t="s">
        <v>107</v>
      </c>
      <c r="E28" s="58" t="s">
        <v>5</v>
      </c>
      <c r="F28" s="58"/>
      <c r="G28" s="58"/>
      <c r="H28" s="30">
        <v>5.14</v>
      </c>
      <c r="I28" s="68"/>
      <c r="J28" s="30">
        <f t="shared" si="0"/>
        <v>5.14</v>
      </c>
      <c r="K28" s="30">
        <f t="shared" si="1"/>
        <v>1.028</v>
      </c>
      <c r="L28" s="61">
        <f t="shared" si="2"/>
        <v>6.1679999999999993</v>
      </c>
    </row>
    <row r="29" spans="2:12" ht="15.75" x14ac:dyDescent="0.25">
      <c r="B29" s="62" t="s">
        <v>122</v>
      </c>
      <c r="C29" s="74"/>
      <c r="D29" s="64" t="s">
        <v>107</v>
      </c>
      <c r="E29" s="58" t="s">
        <v>5</v>
      </c>
      <c r="F29" s="58"/>
      <c r="G29" s="58"/>
      <c r="H29" s="30">
        <v>5.61</v>
      </c>
      <c r="I29" s="68"/>
      <c r="J29" s="30">
        <f t="shared" si="0"/>
        <v>5.61</v>
      </c>
      <c r="K29" s="30">
        <f t="shared" si="1"/>
        <v>1.1220000000000001</v>
      </c>
      <c r="L29" s="61">
        <f t="shared" si="2"/>
        <v>6.7320000000000002</v>
      </c>
    </row>
    <row r="30" spans="2:12" ht="15.75" x14ac:dyDescent="0.25">
      <c r="B30" s="62" t="s">
        <v>123</v>
      </c>
      <c r="C30" s="74"/>
      <c r="D30" s="64" t="s">
        <v>107</v>
      </c>
      <c r="E30" s="58" t="s">
        <v>5</v>
      </c>
      <c r="F30" s="58"/>
      <c r="G30" s="58"/>
      <c r="H30" s="30">
        <v>6.37</v>
      </c>
      <c r="I30" s="68"/>
      <c r="J30" s="30">
        <f t="shared" ref="J30" si="3">+H30*I30+H30</f>
        <v>6.37</v>
      </c>
      <c r="K30" s="30">
        <f t="shared" ref="K30" si="4">+J30*0.2</f>
        <v>1.274</v>
      </c>
      <c r="L30" s="61">
        <f t="shared" ref="L30" si="5">+J30+K30</f>
        <v>7.6440000000000001</v>
      </c>
    </row>
    <row r="31" spans="2:12" ht="15.75" x14ac:dyDescent="0.25">
      <c r="B31" s="62" t="s">
        <v>124</v>
      </c>
      <c r="C31" s="74"/>
      <c r="D31" s="64" t="s">
        <v>107</v>
      </c>
      <c r="E31" s="58" t="s">
        <v>5</v>
      </c>
      <c r="F31" s="58"/>
      <c r="G31" s="58"/>
      <c r="H31" s="30">
        <v>6.62</v>
      </c>
      <c r="I31" s="68"/>
      <c r="J31" s="30">
        <f t="shared" ref="J31:J86" si="6">+H31*I31+H31</f>
        <v>6.62</v>
      </c>
      <c r="K31" s="30">
        <f t="shared" ref="K31:K86" si="7">+J31*0.2</f>
        <v>1.3240000000000001</v>
      </c>
      <c r="L31" s="61">
        <f t="shared" ref="L31:L86" si="8">+J31+K31</f>
        <v>7.944</v>
      </c>
    </row>
    <row r="32" spans="2:12" ht="15.75" x14ac:dyDescent="0.25">
      <c r="B32" s="62" t="s">
        <v>125</v>
      </c>
      <c r="C32" s="74"/>
      <c r="D32" s="64" t="s">
        <v>107</v>
      </c>
      <c r="E32" s="58" t="s">
        <v>5</v>
      </c>
      <c r="F32" s="58"/>
      <c r="G32" s="58"/>
      <c r="H32" s="30">
        <v>2.5299999999999998</v>
      </c>
      <c r="I32" s="68"/>
      <c r="J32" s="30">
        <f t="shared" si="6"/>
        <v>2.5299999999999998</v>
      </c>
      <c r="K32" s="30">
        <f t="shared" si="7"/>
        <v>0.50600000000000001</v>
      </c>
      <c r="L32" s="61">
        <f t="shared" si="8"/>
        <v>3.0359999999999996</v>
      </c>
    </row>
    <row r="33" spans="2:12" ht="15.75" x14ac:dyDescent="0.25">
      <c r="B33" s="62" t="s">
        <v>126</v>
      </c>
      <c r="C33" s="74"/>
      <c r="D33" s="64" t="s">
        <v>107</v>
      </c>
      <c r="E33" s="58" t="s">
        <v>5</v>
      </c>
      <c r="F33" s="58"/>
      <c r="G33" s="58"/>
      <c r="H33" s="30">
        <v>3.16</v>
      </c>
      <c r="I33" s="68"/>
      <c r="J33" s="30">
        <f t="shared" si="6"/>
        <v>3.16</v>
      </c>
      <c r="K33" s="30">
        <f t="shared" si="7"/>
        <v>0.63200000000000012</v>
      </c>
      <c r="L33" s="61">
        <f t="shared" si="8"/>
        <v>3.7920000000000003</v>
      </c>
    </row>
    <row r="34" spans="2:12" ht="15.75" x14ac:dyDescent="0.25">
      <c r="B34" s="62" t="s">
        <v>127</v>
      </c>
      <c r="C34" s="74"/>
      <c r="D34" s="64" t="s">
        <v>107</v>
      </c>
      <c r="E34" s="58" t="s">
        <v>5</v>
      </c>
      <c r="F34" s="58"/>
      <c r="G34" s="58"/>
      <c r="H34" s="30">
        <v>3.35</v>
      </c>
      <c r="I34" s="68"/>
      <c r="J34" s="30">
        <f t="shared" si="6"/>
        <v>3.35</v>
      </c>
      <c r="K34" s="30">
        <f t="shared" si="7"/>
        <v>0.67</v>
      </c>
      <c r="L34" s="61">
        <f t="shared" si="8"/>
        <v>4.0200000000000005</v>
      </c>
    </row>
    <row r="35" spans="2:12" ht="15.75" x14ac:dyDescent="0.25">
      <c r="B35" s="62" t="s">
        <v>128</v>
      </c>
      <c r="C35" s="74"/>
      <c r="D35" s="64" t="s">
        <v>107</v>
      </c>
      <c r="E35" s="58" t="s">
        <v>5</v>
      </c>
      <c r="F35" s="58"/>
      <c r="G35" s="58"/>
      <c r="H35" s="30">
        <v>2.3199999999999998</v>
      </c>
      <c r="I35" s="68"/>
      <c r="J35" s="30">
        <f t="shared" si="6"/>
        <v>2.3199999999999998</v>
      </c>
      <c r="K35" s="30">
        <f t="shared" si="7"/>
        <v>0.46399999999999997</v>
      </c>
      <c r="L35" s="61">
        <f t="shared" si="8"/>
        <v>2.7839999999999998</v>
      </c>
    </row>
    <row r="36" spans="2:12" ht="15.75" x14ac:dyDescent="0.25">
      <c r="B36" s="62" t="s">
        <v>129</v>
      </c>
      <c r="C36" s="74"/>
      <c r="D36" s="64" t="s">
        <v>107</v>
      </c>
      <c r="E36" s="58" t="s">
        <v>5</v>
      </c>
      <c r="F36" s="58"/>
      <c r="G36" s="58"/>
      <c r="H36" s="30">
        <v>4.2699999999999996</v>
      </c>
      <c r="I36" s="68"/>
      <c r="J36" s="30">
        <f t="shared" si="6"/>
        <v>4.2699999999999996</v>
      </c>
      <c r="K36" s="30">
        <f t="shared" si="7"/>
        <v>0.85399999999999998</v>
      </c>
      <c r="L36" s="61">
        <f t="shared" si="8"/>
        <v>5.1239999999999997</v>
      </c>
    </row>
    <row r="37" spans="2:12" ht="15.75" x14ac:dyDescent="0.25">
      <c r="B37" s="62" t="s">
        <v>130</v>
      </c>
      <c r="C37" s="74"/>
      <c r="D37" s="64" t="s">
        <v>107</v>
      </c>
      <c r="E37" s="58" t="s">
        <v>5</v>
      </c>
      <c r="F37" s="58"/>
      <c r="G37" s="58"/>
      <c r="H37" s="30">
        <v>4.8499999999999996</v>
      </c>
      <c r="I37" s="68"/>
      <c r="J37" s="30">
        <f t="shared" si="6"/>
        <v>4.8499999999999996</v>
      </c>
      <c r="K37" s="30">
        <f t="shared" si="7"/>
        <v>0.97</v>
      </c>
      <c r="L37" s="61">
        <f t="shared" si="8"/>
        <v>5.8199999999999994</v>
      </c>
    </row>
    <row r="38" spans="2:12" ht="15.75" x14ac:dyDescent="0.25">
      <c r="B38" s="62" t="s">
        <v>131</v>
      </c>
      <c r="C38" s="74"/>
      <c r="D38" s="64" t="s">
        <v>107</v>
      </c>
      <c r="E38" s="58" t="s">
        <v>5</v>
      </c>
      <c r="F38" s="58"/>
      <c r="G38" s="58"/>
      <c r="H38" s="30">
        <v>5.26</v>
      </c>
      <c r="I38" s="68"/>
      <c r="J38" s="30">
        <f t="shared" si="6"/>
        <v>5.26</v>
      </c>
      <c r="K38" s="30">
        <f t="shared" si="7"/>
        <v>1.052</v>
      </c>
      <c r="L38" s="61">
        <f t="shared" si="8"/>
        <v>6.3119999999999994</v>
      </c>
    </row>
    <row r="39" spans="2:12" ht="15.75" x14ac:dyDescent="0.25">
      <c r="B39" s="62" t="s">
        <v>132</v>
      </c>
      <c r="C39" s="74"/>
      <c r="D39" s="64" t="s">
        <v>107</v>
      </c>
      <c r="E39" s="58" t="s">
        <v>5</v>
      </c>
      <c r="F39" s="58"/>
      <c r="G39" s="58"/>
      <c r="H39" s="30">
        <v>6.47</v>
      </c>
      <c r="I39" s="68"/>
      <c r="J39" s="30">
        <f t="shared" si="6"/>
        <v>6.47</v>
      </c>
      <c r="K39" s="30">
        <f t="shared" si="7"/>
        <v>1.294</v>
      </c>
      <c r="L39" s="61">
        <f t="shared" si="8"/>
        <v>7.7639999999999993</v>
      </c>
    </row>
    <row r="40" spans="2:12" ht="15.75" x14ac:dyDescent="0.25">
      <c r="B40" s="62" t="s">
        <v>133</v>
      </c>
      <c r="C40" s="74"/>
      <c r="D40" s="64" t="s">
        <v>107</v>
      </c>
      <c r="E40" s="58" t="s">
        <v>5</v>
      </c>
      <c r="F40" s="58"/>
      <c r="G40" s="58"/>
      <c r="H40" s="30">
        <v>12.98</v>
      </c>
      <c r="I40" s="68"/>
      <c r="J40" s="30">
        <f t="shared" si="6"/>
        <v>12.98</v>
      </c>
      <c r="K40" s="30">
        <f t="shared" si="7"/>
        <v>2.5960000000000001</v>
      </c>
      <c r="L40" s="61">
        <f t="shared" si="8"/>
        <v>15.576000000000001</v>
      </c>
    </row>
    <row r="41" spans="2:12" ht="15.75" x14ac:dyDescent="0.25">
      <c r="B41" s="62" t="s">
        <v>134</v>
      </c>
      <c r="C41" s="74"/>
      <c r="D41" s="64" t="s">
        <v>107</v>
      </c>
      <c r="E41" s="58" t="s">
        <v>5</v>
      </c>
      <c r="F41" s="58"/>
      <c r="G41" s="58"/>
      <c r="H41" s="30">
        <v>10.24</v>
      </c>
      <c r="I41" s="68"/>
      <c r="J41" s="30">
        <f t="shared" si="6"/>
        <v>10.24</v>
      </c>
      <c r="K41" s="30">
        <f t="shared" si="7"/>
        <v>2.048</v>
      </c>
      <c r="L41" s="61">
        <f t="shared" si="8"/>
        <v>12.288</v>
      </c>
    </row>
    <row r="42" spans="2:12" ht="15.75" x14ac:dyDescent="0.25">
      <c r="B42" s="62" t="s">
        <v>135</v>
      </c>
      <c r="C42" s="74"/>
      <c r="D42" s="64" t="s">
        <v>107</v>
      </c>
      <c r="E42" s="58" t="s">
        <v>5</v>
      </c>
      <c r="F42" s="58"/>
      <c r="G42" s="58"/>
      <c r="H42" s="30">
        <v>13.74</v>
      </c>
      <c r="I42" s="68"/>
      <c r="J42" s="30">
        <f t="shared" si="6"/>
        <v>13.74</v>
      </c>
      <c r="K42" s="30">
        <f t="shared" si="7"/>
        <v>2.7480000000000002</v>
      </c>
      <c r="L42" s="61">
        <f t="shared" si="8"/>
        <v>16.488</v>
      </c>
    </row>
    <row r="43" spans="2:12" ht="15.75" x14ac:dyDescent="0.25">
      <c r="B43" s="62" t="s">
        <v>136</v>
      </c>
      <c r="C43" s="74"/>
      <c r="D43" s="64" t="s">
        <v>107</v>
      </c>
      <c r="E43" s="58" t="s">
        <v>5</v>
      </c>
      <c r="F43" s="58"/>
      <c r="G43" s="58"/>
      <c r="H43" s="30">
        <v>12.87</v>
      </c>
      <c r="I43" s="68"/>
      <c r="J43" s="30">
        <f t="shared" si="6"/>
        <v>12.87</v>
      </c>
      <c r="K43" s="30">
        <f t="shared" si="7"/>
        <v>2.5739999999999998</v>
      </c>
      <c r="L43" s="61">
        <f t="shared" si="8"/>
        <v>15.443999999999999</v>
      </c>
    </row>
    <row r="44" spans="2:12" ht="15.75" x14ac:dyDescent="0.25">
      <c r="B44" s="62" t="s">
        <v>137</v>
      </c>
      <c r="C44" s="74"/>
      <c r="D44" s="64" t="s">
        <v>107</v>
      </c>
      <c r="E44" s="58" t="s">
        <v>5</v>
      </c>
      <c r="F44" s="58"/>
      <c r="G44" s="58"/>
      <c r="H44" s="30">
        <v>17.43</v>
      </c>
      <c r="I44" s="68"/>
      <c r="J44" s="30">
        <f t="shared" si="6"/>
        <v>17.43</v>
      </c>
      <c r="K44" s="30">
        <f t="shared" si="7"/>
        <v>3.4860000000000002</v>
      </c>
      <c r="L44" s="61">
        <f t="shared" si="8"/>
        <v>20.916</v>
      </c>
    </row>
    <row r="45" spans="2:12" ht="15.75" x14ac:dyDescent="0.25">
      <c r="B45" s="62" t="s">
        <v>138</v>
      </c>
      <c r="C45" s="74"/>
      <c r="D45" s="64" t="s">
        <v>107</v>
      </c>
      <c r="E45" s="58" t="s">
        <v>5</v>
      </c>
      <c r="F45" s="58"/>
      <c r="G45" s="58"/>
      <c r="H45" s="30">
        <v>29.43</v>
      </c>
      <c r="I45" s="68"/>
      <c r="J45" s="30">
        <f t="shared" si="6"/>
        <v>29.43</v>
      </c>
      <c r="K45" s="30">
        <f t="shared" si="7"/>
        <v>5.8860000000000001</v>
      </c>
      <c r="L45" s="61">
        <f t="shared" si="8"/>
        <v>35.316000000000003</v>
      </c>
    </row>
    <row r="46" spans="2:12" ht="15.75" x14ac:dyDescent="0.25">
      <c r="B46" s="62" t="s">
        <v>139</v>
      </c>
      <c r="C46" s="74"/>
      <c r="D46" s="64" t="s">
        <v>107</v>
      </c>
      <c r="E46" s="58" t="s">
        <v>5</v>
      </c>
      <c r="F46" s="58"/>
      <c r="G46" s="58"/>
      <c r="H46" s="30">
        <v>13.9</v>
      </c>
      <c r="I46" s="68"/>
      <c r="J46" s="30">
        <f t="shared" si="6"/>
        <v>13.9</v>
      </c>
      <c r="K46" s="30">
        <f t="shared" si="7"/>
        <v>2.7800000000000002</v>
      </c>
      <c r="L46" s="61">
        <f t="shared" si="8"/>
        <v>16.68</v>
      </c>
    </row>
    <row r="47" spans="2:12" ht="31.5" x14ac:dyDescent="0.25">
      <c r="B47" s="62" t="s">
        <v>140</v>
      </c>
      <c r="C47" s="74"/>
      <c r="D47" s="64" t="s">
        <v>107</v>
      </c>
      <c r="E47" s="58" t="s">
        <v>5</v>
      </c>
      <c r="F47" s="58"/>
      <c r="G47" s="58"/>
      <c r="H47" s="30">
        <v>24.59</v>
      </c>
      <c r="I47" s="68"/>
      <c r="J47" s="30">
        <f t="shared" si="6"/>
        <v>24.59</v>
      </c>
      <c r="K47" s="30">
        <f t="shared" si="7"/>
        <v>4.9180000000000001</v>
      </c>
      <c r="L47" s="61">
        <f t="shared" si="8"/>
        <v>29.507999999999999</v>
      </c>
    </row>
    <row r="48" spans="2:12" ht="31.5" x14ac:dyDescent="0.25">
      <c r="B48" s="62" t="s">
        <v>141</v>
      </c>
      <c r="C48" s="74"/>
      <c r="D48" s="64" t="s">
        <v>107</v>
      </c>
      <c r="E48" s="58" t="s">
        <v>5</v>
      </c>
      <c r="F48" s="58"/>
      <c r="G48" s="58"/>
      <c r="H48" s="30">
        <v>28.93</v>
      </c>
      <c r="I48" s="68"/>
      <c r="J48" s="30">
        <f t="shared" si="6"/>
        <v>28.93</v>
      </c>
      <c r="K48" s="30">
        <f t="shared" si="7"/>
        <v>5.7860000000000005</v>
      </c>
      <c r="L48" s="61">
        <f t="shared" si="8"/>
        <v>34.716000000000001</v>
      </c>
    </row>
    <row r="49" spans="2:12" ht="15.75" x14ac:dyDescent="0.25">
      <c r="B49" s="62" t="s">
        <v>142</v>
      </c>
      <c r="C49" s="74"/>
      <c r="D49" s="64" t="s">
        <v>107</v>
      </c>
      <c r="E49" s="58" t="s">
        <v>5</v>
      </c>
      <c r="F49" s="58"/>
      <c r="G49" s="58"/>
      <c r="H49" s="30">
        <v>12.43</v>
      </c>
      <c r="I49" s="68"/>
      <c r="J49" s="30">
        <f t="shared" si="6"/>
        <v>12.43</v>
      </c>
      <c r="K49" s="30">
        <f t="shared" si="7"/>
        <v>2.4860000000000002</v>
      </c>
      <c r="L49" s="61">
        <f t="shared" si="8"/>
        <v>14.916</v>
      </c>
    </row>
    <row r="50" spans="2:12" ht="15.75" x14ac:dyDescent="0.25">
      <c r="B50" s="62" t="s">
        <v>143</v>
      </c>
      <c r="C50" s="74"/>
      <c r="D50" s="64" t="s">
        <v>107</v>
      </c>
      <c r="E50" s="58" t="s">
        <v>5</v>
      </c>
      <c r="F50" s="58"/>
      <c r="G50" s="58"/>
      <c r="H50" s="30">
        <v>13.65</v>
      </c>
      <c r="I50" s="68"/>
      <c r="J50" s="30">
        <f t="shared" si="6"/>
        <v>13.65</v>
      </c>
      <c r="K50" s="30">
        <f t="shared" si="7"/>
        <v>2.7300000000000004</v>
      </c>
      <c r="L50" s="61">
        <f t="shared" si="8"/>
        <v>16.380000000000003</v>
      </c>
    </row>
    <row r="51" spans="2:12" ht="15.75" x14ac:dyDescent="0.25">
      <c r="B51" s="62" t="s">
        <v>144</v>
      </c>
      <c r="C51" s="74"/>
      <c r="D51" s="64" t="s">
        <v>107</v>
      </c>
      <c r="E51" s="58" t="s">
        <v>5</v>
      </c>
      <c r="F51" s="58"/>
      <c r="G51" s="58"/>
      <c r="H51" s="30">
        <v>17.739999999999998</v>
      </c>
      <c r="I51" s="68"/>
      <c r="J51" s="30">
        <f t="shared" si="6"/>
        <v>17.739999999999998</v>
      </c>
      <c r="K51" s="30">
        <f t="shared" si="7"/>
        <v>3.548</v>
      </c>
      <c r="L51" s="61">
        <f t="shared" si="8"/>
        <v>21.287999999999997</v>
      </c>
    </row>
    <row r="52" spans="2:12" ht="15.75" x14ac:dyDescent="0.25">
      <c r="B52" s="62" t="s">
        <v>147</v>
      </c>
      <c r="C52" s="74"/>
      <c r="D52" s="64" t="s">
        <v>107</v>
      </c>
      <c r="E52" s="58" t="s">
        <v>5</v>
      </c>
      <c r="F52" s="58"/>
      <c r="G52" s="58"/>
      <c r="H52" s="30">
        <v>13.18</v>
      </c>
      <c r="I52" s="68"/>
      <c r="J52" s="30">
        <f t="shared" si="6"/>
        <v>13.18</v>
      </c>
      <c r="K52" s="30">
        <f t="shared" si="7"/>
        <v>2.6360000000000001</v>
      </c>
      <c r="L52" s="61">
        <f t="shared" si="8"/>
        <v>15.815999999999999</v>
      </c>
    </row>
    <row r="53" spans="2:12" ht="15.75" x14ac:dyDescent="0.25">
      <c r="B53" s="62" t="s">
        <v>145</v>
      </c>
      <c r="C53" s="74"/>
      <c r="D53" s="64" t="s">
        <v>107</v>
      </c>
      <c r="E53" s="58" t="s">
        <v>5</v>
      </c>
      <c r="F53" s="58"/>
      <c r="G53" s="58"/>
      <c r="H53" s="30">
        <v>14.43</v>
      </c>
      <c r="I53" s="68"/>
      <c r="J53" s="30">
        <f t="shared" si="6"/>
        <v>14.43</v>
      </c>
      <c r="K53" s="30">
        <f t="shared" si="7"/>
        <v>2.8860000000000001</v>
      </c>
      <c r="L53" s="61">
        <f t="shared" si="8"/>
        <v>17.315999999999999</v>
      </c>
    </row>
    <row r="54" spans="2:12" ht="15.75" x14ac:dyDescent="0.25">
      <c r="B54" s="62" t="s">
        <v>146</v>
      </c>
      <c r="C54" s="74"/>
      <c r="D54" s="64" t="s">
        <v>107</v>
      </c>
      <c r="E54" s="58" t="s">
        <v>5</v>
      </c>
      <c r="F54" s="58"/>
      <c r="G54" s="58"/>
      <c r="H54" s="30">
        <v>18.690000000000001</v>
      </c>
      <c r="I54" s="68"/>
      <c r="J54" s="30">
        <f t="shared" si="6"/>
        <v>18.690000000000001</v>
      </c>
      <c r="K54" s="30">
        <f t="shared" si="7"/>
        <v>3.7380000000000004</v>
      </c>
      <c r="L54" s="61">
        <f t="shared" si="8"/>
        <v>22.428000000000001</v>
      </c>
    </row>
    <row r="55" spans="2:12" ht="15.75" x14ac:dyDescent="0.25">
      <c r="B55" s="62" t="s">
        <v>148</v>
      </c>
      <c r="C55" s="74"/>
      <c r="D55" s="64" t="s">
        <v>107</v>
      </c>
      <c r="E55" s="58" t="s">
        <v>5</v>
      </c>
      <c r="F55" s="58"/>
      <c r="G55" s="58"/>
      <c r="H55" s="30">
        <v>35.770000000000003</v>
      </c>
      <c r="I55" s="68"/>
      <c r="J55" s="30">
        <f t="shared" si="6"/>
        <v>35.770000000000003</v>
      </c>
      <c r="K55" s="30">
        <f t="shared" si="7"/>
        <v>7.1540000000000008</v>
      </c>
      <c r="L55" s="61">
        <f t="shared" si="8"/>
        <v>42.924000000000007</v>
      </c>
    </row>
    <row r="56" spans="2:12" ht="15.75" x14ac:dyDescent="0.25">
      <c r="B56" s="62" t="s">
        <v>149</v>
      </c>
      <c r="C56" s="74"/>
      <c r="D56" s="64" t="s">
        <v>107</v>
      </c>
      <c r="E56" s="58" t="s">
        <v>5</v>
      </c>
      <c r="F56" s="58"/>
      <c r="G56" s="58"/>
      <c r="H56" s="30">
        <v>15.64</v>
      </c>
      <c r="I56" s="68"/>
      <c r="J56" s="30">
        <f t="shared" si="6"/>
        <v>15.64</v>
      </c>
      <c r="K56" s="30">
        <f t="shared" si="7"/>
        <v>3.1280000000000001</v>
      </c>
      <c r="L56" s="61">
        <f t="shared" si="8"/>
        <v>18.768000000000001</v>
      </c>
    </row>
    <row r="57" spans="2:12" ht="15.75" x14ac:dyDescent="0.25">
      <c r="B57" s="62" t="s">
        <v>150</v>
      </c>
      <c r="C57" s="74"/>
      <c r="D57" s="64" t="s">
        <v>107</v>
      </c>
      <c r="E57" s="58" t="s">
        <v>5</v>
      </c>
      <c r="F57" s="58"/>
      <c r="G57" s="58"/>
      <c r="H57" s="30">
        <v>15.96</v>
      </c>
      <c r="I57" s="68"/>
      <c r="J57" s="30">
        <f t="shared" si="6"/>
        <v>15.96</v>
      </c>
      <c r="K57" s="30">
        <f t="shared" si="7"/>
        <v>3.1920000000000002</v>
      </c>
      <c r="L57" s="61">
        <f t="shared" si="8"/>
        <v>19.152000000000001</v>
      </c>
    </row>
    <row r="58" spans="2:12" ht="15.75" x14ac:dyDescent="0.25">
      <c r="B58" s="62" t="s">
        <v>151</v>
      </c>
      <c r="C58" s="74"/>
      <c r="D58" s="64" t="s">
        <v>107</v>
      </c>
      <c r="E58" s="58" t="s">
        <v>5</v>
      </c>
      <c r="F58" s="58"/>
      <c r="G58" s="58"/>
      <c r="H58" s="30">
        <v>18.489999999999998</v>
      </c>
      <c r="I58" s="68"/>
      <c r="J58" s="30">
        <f t="shared" si="6"/>
        <v>18.489999999999998</v>
      </c>
      <c r="K58" s="30">
        <f t="shared" si="7"/>
        <v>3.698</v>
      </c>
      <c r="L58" s="61">
        <f t="shared" si="8"/>
        <v>22.187999999999999</v>
      </c>
    </row>
    <row r="59" spans="2:12" ht="15.75" x14ac:dyDescent="0.25">
      <c r="B59" s="62" t="s">
        <v>152</v>
      </c>
      <c r="C59" s="74"/>
      <c r="D59" s="64" t="s">
        <v>107</v>
      </c>
      <c r="E59" s="58" t="s">
        <v>5</v>
      </c>
      <c r="F59" s="58"/>
      <c r="G59" s="58"/>
      <c r="H59" s="30">
        <v>11.7</v>
      </c>
      <c r="I59" s="68"/>
      <c r="J59" s="30">
        <f t="shared" si="6"/>
        <v>11.7</v>
      </c>
      <c r="K59" s="30">
        <f t="shared" si="7"/>
        <v>2.34</v>
      </c>
      <c r="L59" s="61">
        <f t="shared" si="8"/>
        <v>14.04</v>
      </c>
    </row>
    <row r="60" spans="2:12" ht="31.5" x14ac:dyDescent="0.25">
      <c r="B60" s="62" t="s">
        <v>153</v>
      </c>
      <c r="C60" s="74"/>
      <c r="D60" s="64" t="s">
        <v>107</v>
      </c>
      <c r="E60" s="58" t="s">
        <v>5</v>
      </c>
      <c r="F60" s="58"/>
      <c r="G60" s="58"/>
      <c r="H60" s="30">
        <v>9.91</v>
      </c>
      <c r="I60" s="68"/>
      <c r="J60" s="30">
        <f t="shared" si="6"/>
        <v>9.91</v>
      </c>
      <c r="K60" s="30">
        <f t="shared" si="7"/>
        <v>1.9820000000000002</v>
      </c>
      <c r="L60" s="61">
        <f t="shared" si="8"/>
        <v>11.891999999999999</v>
      </c>
    </row>
    <row r="61" spans="2:12" ht="31.5" x14ac:dyDescent="0.25">
      <c r="B61" s="62" t="s">
        <v>154</v>
      </c>
      <c r="C61" s="74"/>
      <c r="D61" s="64" t="s">
        <v>107</v>
      </c>
      <c r="E61" s="58" t="s">
        <v>5</v>
      </c>
      <c r="F61" s="58"/>
      <c r="G61" s="58"/>
      <c r="H61" s="30">
        <v>14.74</v>
      </c>
      <c r="I61" s="68"/>
      <c r="J61" s="30">
        <f t="shared" si="6"/>
        <v>14.74</v>
      </c>
      <c r="K61" s="30">
        <f t="shared" si="7"/>
        <v>2.9480000000000004</v>
      </c>
      <c r="L61" s="61">
        <f t="shared" si="8"/>
        <v>17.688000000000002</v>
      </c>
    </row>
    <row r="62" spans="2:12" ht="31.5" x14ac:dyDescent="0.25">
      <c r="B62" s="62" t="s">
        <v>155</v>
      </c>
      <c r="C62" s="74"/>
      <c r="D62" s="64" t="s">
        <v>107</v>
      </c>
      <c r="E62" s="58" t="s">
        <v>5</v>
      </c>
      <c r="F62" s="58"/>
      <c r="G62" s="58"/>
      <c r="H62" s="30">
        <v>7.37</v>
      </c>
      <c r="I62" s="68"/>
      <c r="J62" s="30">
        <f t="shared" si="6"/>
        <v>7.37</v>
      </c>
      <c r="K62" s="30">
        <f t="shared" si="7"/>
        <v>1.4740000000000002</v>
      </c>
      <c r="L62" s="61">
        <f t="shared" si="8"/>
        <v>8.8440000000000012</v>
      </c>
    </row>
    <row r="63" spans="2:12" ht="31.5" x14ac:dyDescent="0.25">
      <c r="B63" s="62" t="s">
        <v>156</v>
      </c>
      <c r="C63" s="74"/>
      <c r="D63" s="64" t="s">
        <v>107</v>
      </c>
      <c r="E63" s="58" t="s">
        <v>5</v>
      </c>
      <c r="F63" s="58"/>
      <c r="G63" s="58"/>
      <c r="H63" s="30">
        <v>8.36</v>
      </c>
      <c r="I63" s="68"/>
      <c r="J63" s="30">
        <f t="shared" si="6"/>
        <v>8.36</v>
      </c>
      <c r="K63" s="30">
        <f t="shared" si="7"/>
        <v>1.6719999999999999</v>
      </c>
      <c r="L63" s="61">
        <f t="shared" si="8"/>
        <v>10.032</v>
      </c>
    </row>
    <row r="64" spans="2:12" ht="31.5" x14ac:dyDescent="0.25">
      <c r="B64" s="62" t="s">
        <v>157</v>
      </c>
      <c r="C64" s="74"/>
      <c r="D64" s="64" t="s">
        <v>107</v>
      </c>
      <c r="E64" s="58" t="s">
        <v>5</v>
      </c>
      <c r="F64" s="58"/>
      <c r="G64" s="58"/>
      <c r="H64" s="30">
        <v>7.4</v>
      </c>
      <c r="I64" s="68"/>
      <c r="J64" s="30">
        <f t="shared" si="6"/>
        <v>7.4</v>
      </c>
      <c r="K64" s="30">
        <f t="shared" si="7"/>
        <v>1.4800000000000002</v>
      </c>
      <c r="L64" s="61">
        <f t="shared" si="8"/>
        <v>8.8800000000000008</v>
      </c>
    </row>
    <row r="65" spans="2:12" ht="31.5" x14ac:dyDescent="0.25">
      <c r="B65" s="62" t="s">
        <v>158</v>
      </c>
      <c r="C65" s="74"/>
      <c r="D65" s="64" t="s">
        <v>107</v>
      </c>
      <c r="E65" s="58" t="s">
        <v>5</v>
      </c>
      <c r="F65" s="58"/>
      <c r="G65" s="58"/>
      <c r="H65" s="30">
        <v>9.9</v>
      </c>
      <c r="I65" s="68"/>
      <c r="J65" s="30">
        <f t="shared" si="6"/>
        <v>9.9</v>
      </c>
      <c r="K65" s="30">
        <f t="shared" si="7"/>
        <v>1.9800000000000002</v>
      </c>
      <c r="L65" s="61">
        <f t="shared" si="8"/>
        <v>11.88</v>
      </c>
    </row>
    <row r="66" spans="2:12" ht="31.5" x14ac:dyDescent="0.25">
      <c r="B66" s="62" t="s">
        <v>159</v>
      </c>
      <c r="C66" s="74"/>
      <c r="D66" s="64" t="s">
        <v>107</v>
      </c>
      <c r="E66" s="58" t="s">
        <v>5</v>
      </c>
      <c r="F66" s="58"/>
      <c r="G66" s="58"/>
      <c r="H66" s="30">
        <v>8.0399999999999991</v>
      </c>
      <c r="I66" s="68"/>
      <c r="J66" s="30">
        <f t="shared" si="6"/>
        <v>8.0399999999999991</v>
      </c>
      <c r="K66" s="30">
        <f t="shared" si="7"/>
        <v>1.6079999999999999</v>
      </c>
      <c r="L66" s="61">
        <f t="shared" si="8"/>
        <v>9.6479999999999997</v>
      </c>
    </row>
    <row r="67" spans="2:12" ht="15.75" x14ac:dyDescent="0.25">
      <c r="B67" s="62" t="s">
        <v>160</v>
      </c>
      <c r="C67" s="74"/>
      <c r="D67" s="64" t="s">
        <v>107</v>
      </c>
      <c r="E67" s="58" t="s">
        <v>5</v>
      </c>
      <c r="F67" s="58"/>
      <c r="G67" s="58"/>
      <c r="H67" s="30">
        <v>1.3</v>
      </c>
      <c r="I67" s="68"/>
      <c r="J67" s="30">
        <f t="shared" si="6"/>
        <v>1.3</v>
      </c>
      <c r="K67" s="30">
        <f t="shared" si="7"/>
        <v>0.26</v>
      </c>
      <c r="L67" s="61">
        <f t="shared" si="8"/>
        <v>1.56</v>
      </c>
    </row>
    <row r="68" spans="2:12" ht="15.75" x14ac:dyDescent="0.25">
      <c r="B68" s="62" t="s">
        <v>161</v>
      </c>
      <c r="C68" s="74"/>
      <c r="D68" s="64" t="s">
        <v>107</v>
      </c>
      <c r="E68" s="58" t="s">
        <v>5</v>
      </c>
      <c r="F68" s="58"/>
      <c r="G68" s="58"/>
      <c r="H68" s="30">
        <v>1.87</v>
      </c>
      <c r="I68" s="68"/>
      <c r="J68" s="30">
        <f t="shared" si="6"/>
        <v>1.87</v>
      </c>
      <c r="K68" s="30">
        <f t="shared" si="7"/>
        <v>0.37400000000000005</v>
      </c>
      <c r="L68" s="61">
        <f t="shared" si="8"/>
        <v>2.2440000000000002</v>
      </c>
    </row>
    <row r="69" spans="2:12" ht="15.75" x14ac:dyDescent="0.25">
      <c r="B69" s="62" t="s">
        <v>162</v>
      </c>
      <c r="C69" s="74"/>
      <c r="D69" s="64" t="s">
        <v>107</v>
      </c>
      <c r="E69" s="58" t="s">
        <v>5</v>
      </c>
      <c r="F69" s="58"/>
      <c r="G69" s="58"/>
      <c r="H69" s="30">
        <v>2.63</v>
      </c>
      <c r="I69" s="68"/>
      <c r="J69" s="30">
        <f t="shared" si="6"/>
        <v>2.63</v>
      </c>
      <c r="K69" s="30">
        <f t="shared" si="7"/>
        <v>0.52600000000000002</v>
      </c>
      <c r="L69" s="61">
        <f t="shared" si="8"/>
        <v>3.1559999999999997</v>
      </c>
    </row>
    <row r="70" spans="2:12" ht="15.75" x14ac:dyDescent="0.25">
      <c r="B70" s="62" t="s">
        <v>163</v>
      </c>
      <c r="C70" s="74"/>
      <c r="D70" s="64" t="s">
        <v>107</v>
      </c>
      <c r="E70" s="58" t="s">
        <v>5</v>
      </c>
      <c r="F70" s="58"/>
      <c r="G70" s="58"/>
      <c r="H70" s="30">
        <v>2.6</v>
      </c>
      <c r="I70" s="68"/>
      <c r="J70" s="30">
        <f t="shared" si="6"/>
        <v>2.6</v>
      </c>
      <c r="K70" s="30">
        <f t="shared" si="7"/>
        <v>0.52</v>
      </c>
      <c r="L70" s="61">
        <f t="shared" si="8"/>
        <v>3.12</v>
      </c>
    </row>
    <row r="71" spans="2:12" ht="31.5" x14ac:dyDescent="0.25">
      <c r="B71" s="62" t="s">
        <v>164</v>
      </c>
      <c r="C71" s="74"/>
      <c r="D71" s="64" t="s">
        <v>107</v>
      </c>
      <c r="E71" s="58" t="s">
        <v>5</v>
      </c>
      <c r="F71" s="58"/>
      <c r="G71" s="58"/>
      <c r="H71" s="30">
        <v>7.33</v>
      </c>
      <c r="I71" s="68"/>
      <c r="J71" s="30">
        <f t="shared" si="6"/>
        <v>7.33</v>
      </c>
      <c r="K71" s="30">
        <f t="shared" si="7"/>
        <v>1.4660000000000002</v>
      </c>
      <c r="L71" s="61">
        <f t="shared" si="8"/>
        <v>8.7959999999999994</v>
      </c>
    </row>
    <row r="72" spans="2:12" ht="15.75" x14ac:dyDescent="0.25">
      <c r="B72" s="62" t="s">
        <v>165</v>
      </c>
      <c r="C72" s="74"/>
      <c r="D72" s="64" t="s">
        <v>107</v>
      </c>
      <c r="E72" s="58" t="s">
        <v>5</v>
      </c>
      <c r="F72" s="58"/>
      <c r="G72" s="58"/>
      <c r="H72" s="30">
        <v>1.31</v>
      </c>
      <c r="I72" s="68"/>
      <c r="J72" s="30">
        <f t="shared" si="6"/>
        <v>1.31</v>
      </c>
      <c r="K72" s="30">
        <f t="shared" si="7"/>
        <v>0.26200000000000001</v>
      </c>
      <c r="L72" s="61">
        <f t="shared" si="8"/>
        <v>1.5720000000000001</v>
      </c>
    </row>
    <row r="73" spans="2:12" ht="15.75" x14ac:dyDescent="0.25">
      <c r="B73" s="62" t="s">
        <v>166</v>
      </c>
      <c r="C73" s="74"/>
      <c r="D73" s="64" t="s">
        <v>107</v>
      </c>
      <c r="E73" s="58" t="s">
        <v>5</v>
      </c>
      <c r="F73" s="58"/>
      <c r="G73" s="58"/>
      <c r="H73" s="30">
        <v>1.37</v>
      </c>
      <c r="I73" s="68"/>
      <c r="J73" s="30">
        <f t="shared" si="6"/>
        <v>1.37</v>
      </c>
      <c r="K73" s="30">
        <f t="shared" si="7"/>
        <v>0.27400000000000002</v>
      </c>
      <c r="L73" s="61">
        <f t="shared" si="8"/>
        <v>1.6440000000000001</v>
      </c>
    </row>
    <row r="74" spans="2:12" ht="15.75" x14ac:dyDescent="0.25">
      <c r="B74" s="62" t="s">
        <v>167</v>
      </c>
      <c r="C74" s="74"/>
      <c r="D74" s="64" t="s">
        <v>107</v>
      </c>
      <c r="E74" s="58" t="s">
        <v>5</v>
      </c>
      <c r="F74" s="58"/>
      <c r="G74" s="58"/>
      <c r="H74" s="30">
        <v>1.47</v>
      </c>
      <c r="I74" s="68"/>
      <c r="J74" s="30">
        <f t="shared" si="6"/>
        <v>1.47</v>
      </c>
      <c r="K74" s="30">
        <f t="shared" si="7"/>
        <v>0.29399999999999998</v>
      </c>
      <c r="L74" s="61">
        <f t="shared" si="8"/>
        <v>1.764</v>
      </c>
    </row>
    <row r="75" spans="2:12" ht="15.75" x14ac:dyDescent="0.25">
      <c r="B75" s="62" t="s">
        <v>168</v>
      </c>
      <c r="C75" s="74"/>
      <c r="D75" s="64" t="s">
        <v>107</v>
      </c>
      <c r="E75" s="58" t="s">
        <v>5</v>
      </c>
      <c r="F75" s="58"/>
      <c r="G75" s="58"/>
      <c r="H75" s="30">
        <v>1.81</v>
      </c>
      <c r="I75" s="68"/>
      <c r="J75" s="30">
        <f t="shared" si="6"/>
        <v>1.81</v>
      </c>
      <c r="K75" s="30">
        <f t="shared" si="7"/>
        <v>0.36200000000000004</v>
      </c>
      <c r="L75" s="61">
        <f t="shared" si="8"/>
        <v>2.1720000000000002</v>
      </c>
    </row>
    <row r="76" spans="2:12" ht="15.75" x14ac:dyDescent="0.25">
      <c r="B76" s="62" t="s">
        <v>169</v>
      </c>
      <c r="C76" s="74"/>
      <c r="D76" s="64" t="s">
        <v>107</v>
      </c>
      <c r="E76" s="58" t="s">
        <v>5</v>
      </c>
      <c r="F76" s="58"/>
      <c r="G76" s="58"/>
      <c r="H76" s="30">
        <v>2.82</v>
      </c>
      <c r="I76" s="68"/>
      <c r="J76" s="30">
        <f t="shared" si="6"/>
        <v>2.82</v>
      </c>
      <c r="K76" s="30">
        <f t="shared" si="7"/>
        <v>0.56399999999999995</v>
      </c>
      <c r="L76" s="61">
        <f t="shared" si="8"/>
        <v>3.3839999999999999</v>
      </c>
    </row>
    <row r="77" spans="2:12" ht="15.75" x14ac:dyDescent="0.25">
      <c r="B77" s="62" t="s">
        <v>170</v>
      </c>
      <c r="C77" s="74"/>
      <c r="D77" s="64" t="s">
        <v>107</v>
      </c>
      <c r="E77" s="58" t="s">
        <v>5</v>
      </c>
      <c r="F77" s="58"/>
      <c r="G77" s="58"/>
      <c r="H77" s="30">
        <v>3.89</v>
      </c>
      <c r="I77" s="68"/>
      <c r="J77" s="30">
        <f t="shared" si="6"/>
        <v>3.89</v>
      </c>
      <c r="K77" s="30">
        <f t="shared" si="7"/>
        <v>0.77800000000000002</v>
      </c>
      <c r="L77" s="61">
        <f t="shared" si="8"/>
        <v>4.6680000000000001</v>
      </c>
    </row>
    <row r="78" spans="2:12" ht="15.75" x14ac:dyDescent="0.25">
      <c r="B78" s="62" t="s">
        <v>171</v>
      </c>
      <c r="C78" s="74"/>
      <c r="D78" s="64" t="s">
        <v>107</v>
      </c>
      <c r="E78" s="58" t="s">
        <v>5</v>
      </c>
      <c r="F78" s="58"/>
      <c r="G78" s="58"/>
      <c r="H78" s="30">
        <v>4.4400000000000004</v>
      </c>
      <c r="I78" s="68"/>
      <c r="J78" s="30">
        <f t="shared" si="6"/>
        <v>4.4400000000000004</v>
      </c>
      <c r="K78" s="30">
        <f t="shared" si="7"/>
        <v>0.88800000000000012</v>
      </c>
      <c r="L78" s="61">
        <f t="shared" si="8"/>
        <v>5.3280000000000003</v>
      </c>
    </row>
    <row r="79" spans="2:12" ht="15.75" x14ac:dyDescent="0.25">
      <c r="B79" s="62" t="s">
        <v>172</v>
      </c>
      <c r="C79" s="74"/>
      <c r="D79" s="64" t="s">
        <v>107</v>
      </c>
      <c r="E79" s="58" t="s">
        <v>5</v>
      </c>
      <c r="F79" s="58"/>
      <c r="G79" s="58"/>
      <c r="H79" s="30">
        <v>5.53</v>
      </c>
      <c r="I79" s="68"/>
      <c r="J79" s="30">
        <f t="shared" si="6"/>
        <v>5.53</v>
      </c>
      <c r="K79" s="30">
        <f t="shared" si="7"/>
        <v>1.1060000000000001</v>
      </c>
      <c r="L79" s="61">
        <f t="shared" si="8"/>
        <v>6.6360000000000001</v>
      </c>
    </row>
    <row r="80" spans="2:12" ht="15.75" x14ac:dyDescent="0.25">
      <c r="B80" s="62" t="s">
        <v>173</v>
      </c>
      <c r="C80" s="74"/>
      <c r="D80" s="64" t="s">
        <v>107</v>
      </c>
      <c r="E80" s="58" t="s">
        <v>5</v>
      </c>
      <c r="F80" s="58"/>
      <c r="G80" s="58"/>
      <c r="H80" s="30">
        <v>1.45</v>
      </c>
      <c r="I80" s="68"/>
      <c r="J80" s="30">
        <f t="shared" si="6"/>
        <v>1.45</v>
      </c>
      <c r="K80" s="30">
        <f t="shared" si="7"/>
        <v>0.28999999999999998</v>
      </c>
      <c r="L80" s="61">
        <f t="shared" si="8"/>
        <v>1.74</v>
      </c>
    </row>
    <row r="81" spans="2:12" ht="15.75" x14ac:dyDescent="0.25">
      <c r="B81" s="62" t="s">
        <v>174</v>
      </c>
      <c r="C81" s="74"/>
      <c r="D81" s="64" t="s">
        <v>107</v>
      </c>
      <c r="E81" s="58" t="s">
        <v>5</v>
      </c>
      <c r="F81" s="58"/>
      <c r="G81" s="58"/>
      <c r="H81" s="30">
        <v>1.98</v>
      </c>
      <c r="I81" s="68"/>
      <c r="J81" s="30">
        <f t="shared" si="6"/>
        <v>1.98</v>
      </c>
      <c r="K81" s="30">
        <f t="shared" si="7"/>
        <v>0.39600000000000002</v>
      </c>
      <c r="L81" s="61">
        <f t="shared" si="8"/>
        <v>2.3759999999999999</v>
      </c>
    </row>
    <row r="82" spans="2:12" ht="15.75" x14ac:dyDescent="0.25">
      <c r="B82" s="62" t="s">
        <v>175</v>
      </c>
      <c r="C82" s="74"/>
      <c r="D82" s="64" t="s">
        <v>107</v>
      </c>
      <c r="E82" s="58" t="s">
        <v>5</v>
      </c>
      <c r="F82" s="58"/>
      <c r="G82" s="58"/>
      <c r="H82" s="30">
        <v>4.17</v>
      </c>
      <c r="I82" s="68"/>
      <c r="J82" s="30">
        <f t="shared" si="6"/>
        <v>4.17</v>
      </c>
      <c r="K82" s="30">
        <f t="shared" si="7"/>
        <v>0.83400000000000007</v>
      </c>
      <c r="L82" s="61">
        <f t="shared" si="8"/>
        <v>5.0039999999999996</v>
      </c>
    </row>
    <row r="83" spans="2:12" ht="15.75" x14ac:dyDescent="0.25">
      <c r="B83" s="62" t="s">
        <v>176</v>
      </c>
      <c r="C83" s="74"/>
      <c r="D83" s="64" t="s">
        <v>107</v>
      </c>
      <c r="E83" s="58" t="s">
        <v>5</v>
      </c>
      <c r="F83" s="58"/>
      <c r="G83" s="58"/>
      <c r="H83" s="30">
        <v>1.58</v>
      </c>
      <c r="I83" s="68"/>
      <c r="J83" s="30">
        <f t="shared" si="6"/>
        <v>1.58</v>
      </c>
      <c r="K83" s="30">
        <f t="shared" si="7"/>
        <v>0.31600000000000006</v>
      </c>
      <c r="L83" s="61">
        <f t="shared" si="8"/>
        <v>1.8960000000000001</v>
      </c>
    </row>
    <row r="84" spans="2:12" ht="15.75" x14ac:dyDescent="0.25">
      <c r="B84" s="62" t="s">
        <v>177</v>
      </c>
      <c r="C84" s="74"/>
      <c r="D84" s="64" t="s">
        <v>107</v>
      </c>
      <c r="E84" s="58" t="s">
        <v>5</v>
      </c>
      <c r="F84" s="58"/>
      <c r="G84" s="58"/>
      <c r="H84" s="30">
        <v>1.66</v>
      </c>
      <c r="I84" s="68"/>
      <c r="J84" s="30">
        <f t="shared" si="6"/>
        <v>1.66</v>
      </c>
      <c r="K84" s="30">
        <f t="shared" si="7"/>
        <v>0.33200000000000002</v>
      </c>
      <c r="L84" s="61">
        <f t="shared" si="8"/>
        <v>1.992</v>
      </c>
    </row>
    <row r="85" spans="2:12" ht="15.75" x14ac:dyDescent="0.25">
      <c r="B85" s="62" t="s">
        <v>178</v>
      </c>
      <c r="C85" s="74"/>
      <c r="D85" s="64" t="s">
        <v>107</v>
      </c>
      <c r="E85" s="58" t="s">
        <v>5</v>
      </c>
      <c r="F85" s="58"/>
      <c r="G85" s="58"/>
      <c r="H85" s="30">
        <v>1.99</v>
      </c>
      <c r="I85" s="68"/>
      <c r="J85" s="30">
        <f t="shared" si="6"/>
        <v>1.99</v>
      </c>
      <c r="K85" s="30">
        <f t="shared" si="7"/>
        <v>0.39800000000000002</v>
      </c>
      <c r="L85" s="61">
        <f t="shared" si="8"/>
        <v>2.3879999999999999</v>
      </c>
    </row>
    <row r="86" spans="2:12" ht="15.75" x14ac:dyDescent="0.25">
      <c r="B86" s="62" t="s">
        <v>179</v>
      </c>
      <c r="C86" s="74"/>
      <c r="D86" s="64" t="s">
        <v>107</v>
      </c>
      <c r="E86" s="58" t="s">
        <v>5</v>
      </c>
      <c r="F86" s="58"/>
      <c r="G86" s="58"/>
      <c r="H86" s="30">
        <v>11.1</v>
      </c>
      <c r="I86" s="68"/>
      <c r="J86" s="30">
        <f t="shared" si="6"/>
        <v>11.1</v>
      </c>
      <c r="K86" s="30">
        <f t="shared" si="7"/>
        <v>2.2200000000000002</v>
      </c>
      <c r="L86" s="61">
        <f t="shared" si="8"/>
        <v>13.32</v>
      </c>
    </row>
    <row r="87" spans="2:12" ht="15.75" x14ac:dyDescent="0.25">
      <c r="B87" s="62" t="s">
        <v>180</v>
      </c>
      <c r="C87" s="74"/>
      <c r="D87" s="64" t="s">
        <v>107</v>
      </c>
      <c r="E87" s="58" t="s">
        <v>5</v>
      </c>
      <c r="F87" s="58"/>
      <c r="G87" s="58"/>
      <c r="H87" s="30">
        <v>1.1599999999999999</v>
      </c>
      <c r="I87" s="68"/>
      <c r="J87" s="30">
        <f t="shared" ref="J87:J100" si="9">+H87*I87+H87</f>
        <v>1.1599999999999999</v>
      </c>
      <c r="K87" s="30">
        <f t="shared" ref="K87:K100" si="10">+J87*0.2</f>
        <v>0.23199999999999998</v>
      </c>
      <c r="L87" s="61">
        <f t="shared" ref="L87:L100" si="11">+J87+K87</f>
        <v>1.3919999999999999</v>
      </c>
    </row>
    <row r="88" spans="2:12" ht="15.75" x14ac:dyDescent="0.25">
      <c r="B88" s="62" t="s">
        <v>181</v>
      </c>
      <c r="C88" s="74"/>
      <c r="D88" s="64" t="s">
        <v>107</v>
      </c>
      <c r="E88" s="58" t="s">
        <v>5</v>
      </c>
      <c r="F88" s="58"/>
      <c r="G88" s="58"/>
      <c r="H88" s="30">
        <v>1.31</v>
      </c>
      <c r="I88" s="68"/>
      <c r="J88" s="30">
        <f t="shared" si="9"/>
        <v>1.31</v>
      </c>
      <c r="K88" s="30">
        <f t="shared" si="10"/>
        <v>0.26200000000000001</v>
      </c>
      <c r="L88" s="61">
        <f t="shared" si="11"/>
        <v>1.5720000000000001</v>
      </c>
    </row>
    <row r="89" spans="2:12" ht="15.75" x14ac:dyDescent="0.25">
      <c r="B89" s="62" t="s">
        <v>182</v>
      </c>
      <c r="C89" s="74"/>
      <c r="D89" s="64" t="s">
        <v>107</v>
      </c>
      <c r="E89" s="58" t="s">
        <v>5</v>
      </c>
      <c r="F89" s="58"/>
      <c r="G89" s="58"/>
      <c r="H89" s="30">
        <v>3.4</v>
      </c>
      <c r="I89" s="68"/>
      <c r="J89" s="30">
        <f t="shared" si="9"/>
        <v>3.4</v>
      </c>
      <c r="K89" s="30">
        <f t="shared" si="10"/>
        <v>0.68</v>
      </c>
      <c r="L89" s="61">
        <f t="shared" si="11"/>
        <v>4.08</v>
      </c>
    </row>
    <row r="90" spans="2:12" ht="15.75" x14ac:dyDescent="0.25">
      <c r="B90" s="62" t="s">
        <v>183</v>
      </c>
      <c r="C90" s="74"/>
      <c r="D90" s="64" t="s">
        <v>107</v>
      </c>
      <c r="E90" s="58" t="s">
        <v>5</v>
      </c>
      <c r="F90" s="58"/>
      <c r="G90" s="58"/>
      <c r="H90" s="30">
        <v>3.29</v>
      </c>
      <c r="I90" s="68"/>
      <c r="J90" s="30">
        <f t="shared" si="9"/>
        <v>3.29</v>
      </c>
      <c r="K90" s="30">
        <f t="shared" si="10"/>
        <v>0.65800000000000003</v>
      </c>
      <c r="L90" s="61">
        <f t="shared" si="11"/>
        <v>3.948</v>
      </c>
    </row>
    <row r="91" spans="2:12" ht="15.75" x14ac:dyDescent="0.25">
      <c r="B91" s="62" t="s">
        <v>184</v>
      </c>
      <c r="C91" s="74"/>
      <c r="D91" s="64" t="s">
        <v>107</v>
      </c>
      <c r="E91" s="58" t="s">
        <v>5</v>
      </c>
      <c r="F91" s="58"/>
      <c r="G91" s="58"/>
      <c r="H91" s="30">
        <v>4.0199999999999996</v>
      </c>
      <c r="I91" s="68"/>
      <c r="J91" s="30">
        <f t="shared" si="9"/>
        <v>4.0199999999999996</v>
      </c>
      <c r="K91" s="30">
        <f t="shared" si="10"/>
        <v>0.80399999999999994</v>
      </c>
      <c r="L91" s="61">
        <f t="shared" si="11"/>
        <v>4.8239999999999998</v>
      </c>
    </row>
    <row r="92" spans="2:12" ht="15.75" x14ac:dyDescent="0.25">
      <c r="B92" s="62" t="s">
        <v>185</v>
      </c>
      <c r="C92" s="74"/>
      <c r="D92" s="64" t="s">
        <v>107</v>
      </c>
      <c r="E92" s="58" t="s">
        <v>5</v>
      </c>
      <c r="F92" s="58"/>
      <c r="G92" s="58"/>
      <c r="H92" s="30">
        <v>3.51</v>
      </c>
      <c r="I92" s="68"/>
      <c r="J92" s="30">
        <f t="shared" si="9"/>
        <v>3.51</v>
      </c>
      <c r="K92" s="30">
        <f t="shared" si="10"/>
        <v>0.70199999999999996</v>
      </c>
      <c r="L92" s="61">
        <f t="shared" si="11"/>
        <v>4.2119999999999997</v>
      </c>
    </row>
    <row r="93" spans="2:12" ht="15.75" x14ac:dyDescent="0.25">
      <c r="B93" s="62" t="s">
        <v>186</v>
      </c>
      <c r="C93" s="74"/>
      <c r="D93" s="64" t="s">
        <v>107</v>
      </c>
      <c r="E93" s="58" t="s">
        <v>5</v>
      </c>
      <c r="F93" s="58"/>
      <c r="G93" s="58"/>
      <c r="H93" s="30">
        <v>3.26</v>
      </c>
      <c r="I93" s="68"/>
      <c r="J93" s="30">
        <f t="shared" si="9"/>
        <v>3.26</v>
      </c>
      <c r="K93" s="30">
        <f t="shared" si="10"/>
        <v>0.65200000000000002</v>
      </c>
      <c r="L93" s="61">
        <f t="shared" si="11"/>
        <v>3.9119999999999999</v>
      </c>
    </row>
    <row r="94" spans="2:12" ht="15.75" x14ac:dyDescent="0.25">
      <c r="B94" s="62" t="s">
        <v>187</v>
      </c>
      <c r="C94" s="74"/>
      <c r="D94" s="64" t="s">
        <v>107</v>
      </c>
      <c r="E94" s="58" t="s">
        <v>5</v>
      </c>
      <c r="F94" s="58"/>
      <c r="G94" s="58"/>
      <c r="H94" s="30">
        <v>3.44</v>
      </c>
      <c r="I94" s="68"/>
      <c r="J94" s="30">
        <f t="shared" si="9"/>
        <v>3.44</v>
      </c>
      <c r="K94" s="30">
        <f t="shared" si="10"/>
        <v>0.68800000000000006</v>
      </c>
      <c r="L94" s="61">
        <f t="shared" si="11"/>
        <v>4.1280000000000001</v>
      </c>
    </row>
    <row r="95" spans="2:12" ht="15.75" x14ac:dyDescent="0.25">
      <c r="B95" s="62" t="s">
        <v>188</v>
      </c>
      <c r="C95" s="74"/>
      <c r="D95" s="64" t="s">
        <v>107</v>
      </c>
      <c r="E95" s="58" t="s">
        <v>5</v>
      </c>
      <c r="F95" s="58"/>
      <c r="G95" s="58"/>
      <c r="H95" s="30">
        <v>4.51</v>
      </c>
      <c r="I95" s="68"/>
      <c r="J95" s="30">
        <f t="shared" si="9"/>
        <v>4.51</v>
      </c>
      <c r="K95" s="30">
        <f t="shared" si="10"/>
        <v>0.90200000000000002</v>
      </c>
      <c r="L95" s="61">
        <f t="shared" si="11"/>
        <v>5.4119999999999999</v>
      </c>
    </row>
    <row r="96" spans="2:12" ht="15.75" x14ac:dyDescent="0.25">
      <c r="B96" s="62" t="s">
        <v>189</v>
      </c>
      <c r="C96" s="74"/>
      <c r="D96" s="64" t="s">
        <v>107</v>
      </c>
      <c r="E96" s="58" t="s">
        <v>5</v>
      </c>
      <c r="F96" s="58"/>
      <c r="G96" s="58"/>
      <c r="H96" s="30">
        <v>4.51</v>
      </c>
      <c r="I96" s="68"/>
      <c r="J96" s="30">
        <f t="shared" si="9"/>
        <v>4.51</v>
      </c>
      <c r="K96" s="30">
        <f t="shared" si="10"/>
        <v>0.90200000000000002</v>
      </c>
      <c r="L96" s="61">
        <f t="shared" si="11"/>
        <v>5.4119999999999999</v>
      </c>
    </row>
    <row r="97" spans="2:12" ht="15.75" x14ac:dyDescent="0.25">
      <c r="B97" s="62" t="s">
        <v>190</v>
      </c>
      <c r="C97" s="74"/>
      <c r="D97" s="64" t="s">
        <v>107</v>
      </c>
      <c r="E97" s="58" t="s">
        <v>5</v>
      </c>
      <c r="F97" s="58"/>
      <c r="G97" s="58"/>
      <c r="H97" s="30">
        <v>4.17</v>
      </c>
      <c r="I97" s="68"/>
      <c r="J97" s="30">
        <f t="shared" si="9"/>
        <v>4.17</v>
      </c>
      <c r="K97" s="30">
        <f t="shared" si="10"/>
        <v>0.83400000000000007</v>
      </c>
      <c r="L97" s="61">
        <f t="shared" si="11"/>
        <v>5.0039999999999996</v>
      </c>
    </row>
    <row r="98" spans="2:12" ht="15.75" x14ac:dyDescent="0.25">
      <c r="B98" s="62" t="s">
        <v>191</v>
      </c>
      <c r="C98" s="74"/>
      <c r="D98" s="64" t="s">
        <v>107</v>
      </c>
      <c r="E98" s="58" t="s">
        <v>5</v>
      </c>
      <c r="F98" s="58"/>
      <c r="G98" s="58"/>
      <c r="H98" s="30">
        <v>4.17</v>
      </c>
      <c r="I98" s="68"/>
      <c r="J98" s="30">
        <f t="shared" si="9"/>
        <v>4.17</v>
      </c>
      <c r="K98" s="30">
        <f t="shared" si="10"/>
        <v>0.83400000000000007</v>
      </c>
      <c r="L98" s="61">
        <f t="shared" si="11"/>
        <v>5.0039999999999996</v>
      </c>
    </row>
    <row r="99" spans="2:12" ht="15.75" x14ac:dyDescent="0.25">
      <c r="B99" s="62" t="s">
        <v>192</v>
      </c>
      <c r="C99" s="74"/>
      <c r="D99" s="64" t="s">
        <v>107</v>
      </c>
      <c r="E99" s="58" t="s">
        <v>5</v>
      </c>
      <c r="F99" s="58"/>
      <c r="G99" s="58"/>
      <c r="H99" s="30">
        <v>4.17</v>
      </c>
      <c r="I99" s="68"/>
      <c r="J99" s="30">
        <f t="shared" si="9"/>
        <v>4.17</v>
      </c>
      <c r="K99" s="30">
        <f t="shared" si="10"/>
        <v>0.83400000000000007</v>
      </c>
      <c r="L99" s="61">
        <f t="shared" si="11"/>
        <v>5.0039999999999996</v>
      </c>
    </row>
    <row r="100" spans="2:12" ht="15.75" x14ac:dyDescent="0.25">
      <c r="B100" s="62" t="s">
        <v>193</v>
      </c>
      <c r="C100" s="74"/>
      <c r="D100" s="64" t="s">
        <v>107</v>
      </c>
      <c r="E100" s="58" t="s">
        <v>5</v>
      </c>
      <c r="F100" s="58"/>
      <c r="G100" s="58"/>
      <c r="H100" s="30">
        <v>3.77</v>
      </c>
      <c r="I100" s="68"/>
      <c r="J100" s="30">
        <f t="shared" si="9"/>
        <v>3.77</v>
      </c>
      <c r="K100" s="30">
        <f t="shared" si="10"/>
        <v>0.754</v>
      </c>
      <c r="L100" s="61">
        <f t="shared" si="11"/>
        <v>4.524</v>
      </c>
    </row>
    <row r="102" spans="2:12" x14ac:dyDescent="0.25">
      <c r="B102" s="43" t="s">
        <v>194</v>
      </c>
    </row>
  </sheetData>
  <autoFilter ref="B11:L29" xr:uid="{00000000-0009-0000-0000-000002000000}"/>
  <mergeCells count="2">
    <mergeCell ref="B7:L7"/>
    <mergeCell ref="B8:L8"/>
  </mergeCells>
  <pageMargins left="0.55118110236220474" right="0.19685039370078741" top="0.19685039370078741" bottom="0.27559055118110237" header="0.31496062992125984" footer="0.31496062992125984"/>
  <pageSetup paperSize="9" scale="7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23</vt:i4>
      </vt:variant>
    </vt:vector>
  </HeadingPairs>
  <TitlesOfParts>
    <vt:vector size="41" baseType="lpstr">
      <vt:lpstr>пмк5</vt:lpstr>
      <vt:lpstr>Домановский</vt:lpstr>
      <vt:lpstr>ПРУЖАНСКИЙ ЛЕСХОЗ</vt:lpstr>
      <vt:lpstr>ип савицкий</vt:lpstr>
      <vt:lpstr>ип новорай</vt:lpstr>
      <vt:lpstr>ип деревян.экспозиции</vt:lpstr>
      <vt:lpstr>ТНП столин</vt:lpstr>
      <vt:lpstr>ТНП-полесский</vt:lpstr>
      <vt:lpstr>Белтиз</vt:lpstr>
      <vt:lpstr>ТНП-лесхозы Бр.ПЛХО</vt:lpstr>
      <vt:lpstr>ПОБОЧКА (2)</vt:lpstr>
      <vt:lpstr>МЕД</vt:lpstr>
      <vt:lpstr>ПОБОЧКА</vt:lpstr>
      <vt:lpstr>дрова колотые</vt:lpstr>
      <vt:lpstr>КОЛОДКА</vt:lpstr>
      <vt:lpstr>спил дерева</vt:lpstr>
      <vt:lpstr>питомник пинск (2)</vt:lpstr>
      <vt:lpstr>питомник пинск</vt:lpstr>
      <vt:lpstr>Белтиз!Заголовки_для_печати</vt:lpstr>
      <vt:lpstr>Домановский!Заголовки_для_печати</vt:lpstr>
      <vt:lpstr>'ип деревян.экспозиции'!Заголовки_для_печати</vt:lpstr>
      <vt:lpstr>'ип новорай'!Заголовки_для_печати</vt:lpstr>
      <vt:lpstr>'ип савицкий'!Заголовки_для_печати</vt:lpstr>
      <vt:lpstr>пмк5!Заголовки_для_печати</vt:lpstr>
      <vt:lpstr>'ПРУЖАНСКИЙ ЛЕСХОЗ'!Заголовки_для_печати</vt:lpstr>
      <vt:lpstr>'ТНП столин'!Заголовки_для_печати</vt:lpstr>
      <vt:lpstr>'ТНП-лесхозы Бр.ПЛХО'!Заголовки_для_печати</vt:lpstr>
      <vt:lpstr>'ТНП-полесский'!Заголовки_для_печати</vt:lpstr>
      <vt:lpstr>Белтиз!Область_печати</vt:lpstr>
      <vt:lpstr>Домановский!Область_печати</vt:lpstr>
      <vt:lpstr>'дрова колотые'!Область_печати</vt:lpstr>
      <vt:lpstr>'ип деревян.экспозиции'!Область_печати</vt:lpstr>
      <vt:lpstr>'ип новорай'!Область_печати</vt:lpstr>
      <vt:lpstr>'ип савицкий'!Область_печати</vt:lpstr>
      <vt:lpstr>КОЛОДКА!Область_печати</vt:lpstr>
      <vt:lpstr>пмк5!Область_печати</vt:lpstr>
      <vt:lpstr>'ПРУЖАНСКИЙ ЛЕСХОЗ'!Область_печати</vt:lpstr>
      <vt:lpstr>'спил дерева'!Область_печати</vt:lpstr>
      <vt:lpstr>'ТНП столин'!Область_печати</vt:lpstr>
      <vt:lpstr>'ТНП-лесхозы Бр.ПЛХО'!Область_печати</vt:lpstr>
      <vt:lpstr>'ТНП-полесский'!Область_печати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2023-07-11T11:55:16Z</dcterms:modified>
</cp:coreProperties>
</file>